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defaultThemeVersion="166925"/>
  <mc:AlternateContent xmlns:mc="http://schemas.openxmlformats.org/markup-compatibility/2006">
    <mc:Choice Requires="x15">
      <x15ac:absPath xmlns:x15ac="http://schemas.microsoft.com/office/spreadsheetml/2010/11/ac" url="https://cpscgovdc-my.sharepoint.com/personal/cbevington_cpsc_gov/Documents/Desktop/TO_16_PHOP HBM Clearance and Posting/22 Supporting Files for Web Posting_508/"/>
    </mc:Choice>
  </mc:AlternateContent>
  <xr:revisionPtr revIDLastSave="0" documentId="8_{5FE3CD40-B4CA-4D7F-AAE4-BFC34065B06E}" xr6:coauthVersionLast="47" xr6:coauthVersionMax="47" xr10:uidLastSave="{00000000-0000-0000-0000-000000000000}"/>
  <bookViews>
    <workbookView xWindow="28680" yWindow="-120" windowWidth="29040" windowHeight="15840" xr2:uid="{EB1A2CF1-8245-4A6A-A431-50ED4B7F23BD}"/>
  </bookViews>
  <sheets>
    <sheet name="Read me" sheetId="10" r:id="rId1"/>
    <sheet name="Calculations" sheetId="7" r:id="rId2"/>
    <sheet name="In vivo full extraction" sheetId="5" r:id="rId3"/>
    <sheet name="In vivo tk categoriz- chk" sheetId="9" r:id="rId4"/>
    <sheet name="In vivo tk categorization" sheetId="1" r:id="rId5"/>
    <sheet name="In vitro key study details" sheetId="8" r:id="rId6"/>
    <sheet name="In vitro tk" sheetId="3" r:id="rId7"/>
  </sheets>
  <definedNames>
    <definedName name="_xlnm._FilterDatabase" localSheetId="2" hidden="1">'In vivo full extraction'!$A$2:$AA$2</definedName>
    <definedName name="_xlnm._FilterDatabase" localSheetId="3" hidden="1">'In vivo tk categoriz- chk'!$A$2:$Z$2</definedName>
    <definedName name="_xlnm._FilterDatabase" localSheetId="4" hidden="1">'In vivo tk categorization'!$A$2:$S$2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5" l="1"/>
  <c r="Y13" i="5" s="1"/>
  <c r="S14" i="5"/>
  <c r="Y14" i="5" s="1"/>
  <c r="B18" i="7" l="1"/>
  <c r="B17" i="7"/>
  <c r="E13" i="7"/>
  <c r="B13" i="7"/>
  <c r="B16" i="7" s="1"/>
  <c r="J16" i="8"/>
  <c r="J5" i="8" s="1"/>
  <c r="L16" i="8"/>
  <c r="L5" i="8" s="1"/>
  <c r="M16" i="8"/>
  <c r="M5" i="8" s="1"/>
  <c r="I16" i="8"/>
  <c r="I5" i="8" s="1"/>
  <c r="F16" i="8"/>
  <c r="F5" i="8" s="1"/>
  <c r="E16" i="8"/>
  <c r="E5" i="8" s="1"/>
  <c r="C16" i="8"/>
  <c r="C5" i="8" s="1"/>
  <c r="B16" i="8"/>
  <c r="B5" i="8" s="1"/>
  <c r="C57" i="7" l="1"/>
  <c r="C56" i="7"/>
  <c r="C55" i="7"/>
  <c r="C54" i="7"/>
  <c r="G27" i="7" l="1"/>
  <c r="E57" i="7"/>
  <c r="F57" i="7" s="1"/>
  <c r="G36" i="7" l="1"/>
  <c r="D44" i="7" s="1"/>
  <c r="F44" i="7" s="1"/>
  <c r="G33" i="7"/>
  <c r="G32" i="7"/>
  <c r="S9" i="5"/>
  <c r="E55" i="7" l="1"/>
  <c r="F55" i="7" s="1"/>
  <c r="G55" i="7" s="1"/>
  <c r="G30" i="7"/>
  <c r="D43" i="7" s="1"/>
  <c r="F43" i="7" s="1"/>
  <c r="S5" i="5"/>
  <c r="H55" i="7" l="1"/>
  <c r="I55" i="7"/>
  <c r="E54" i="7"/>
  <c r="F54" i="7" s="1"/>
  <c r="G45" i="7"/>
  <c r="F47" i="7" s="1"/>
  <c r="S7" i="5"/>
  <c r="S6" i="5"/>
  <c r="S3" i="5"/>
  <c r="G54" i="7" l="1"/>
  <c r="I54" i="7" s="1"/>
  <c r="D50" i="7"/>
  <c r="E56" i="7" s="1"/>
  <c r="F56" i="7" s="1"/>
  <c r="G56" i="7" s="1"/>
  <c r="H54" i="7" l="1"/>
  <c r="G57" i="7"/>
  <c r="G58" i="7" s="1"/>
  <c r="H56" i="7"/>
  <c r="I56" i="7"/>
  <c r="M36" i="3"/>
  <c r="M31" i="3"/>
  <c r="M30" i="3"/>
  <c r="H58" i="7" l="1"/>
  <c r="I58" i="7"/>
  <c r="I57" i="7"/>
  <c r="K3" i="5"/>
</calcChain>
</file>

<file path=xl/sharedStrings.xml><?xml version="1.0" encoding="utf-8"?>
<sst xmlns="http://schemas.openxmlformats.org/spreadsheetml/2006/main" count="1822" uniqueCount="551">
  <si>
    <t>Reference (short form)</t>
  </si>
  <si>
    <t>Species</t>
  </si>
  <si>
    <t>Strain (animal)  or nationality (human)</t>
  </si>
  <si>
    <t>Sex (M/F/B)</t>
  </si>
  <si>
    <t>Exposure Route</t>
  </si>
  <si>
    <t>Quant absorption data?</t>
  </si>
  <si>
    <t>Quant metab data?</t>
  </si>
  <si>
    <t>Quant Distribution data?</t>
  </si>
  <si>
    <t>Quant excretion data?</t>
  </si>
  <si>
    <t>Doses tested</t>
  </si>
  <si>
    <t>Fue for each metabolite</t>
  </si>
  <si>
    <t>Experimental system (e.g., liver microsome, liver cells)</t>
  </si>
  <si>
    <t>Source of metabolic system</t>
  </si>
  <si>
    <t>Strain (animal)</t>
  </si>
  <si>
    <t>Exposure duration</t>
  </si>
  <si>
    <t>Chemical dosed</t>
  </si>
  <si>
    <t>Other exposure conditions (duration, frequency)</t>
  </si>
  <si>
    <t>List Metabolites id'd (one per row)</t>
  </si>
  <si>
    <t>Subpopulation (e.g., age)</t>
  </si>
  <si>
    <t>Distiller RefID</t>
  </si>
  <si>
    <t>Comments</t>
  </si>
  <si>
    <t>N/A</t>
  </si>
  <si>
    <t>y</t>
  </si>
  <si>
    <t>Li et. al., 2022</t>
  </si>
  <si>
    <t>Human</t>
  </si>
  <si>
    <t>Chinese</t>
  </si>
  <si>
    <t>B</t>
  </si>
  <si>
    <t>TCIPP</t>
  </si>
  <si>
    <t>Adults/Children</t>
  </si>
  <si>
    <t>Oral/Dermal/Inhalation</t>
  </si>
  <si>
    <t>N</t>
  </si>
  <si>
    <t>-</t>
  </si>
  <si>
    <t>Abdallah et al, 2015</t>
  </si>
  <si>
    <t>Mice</t>
  </si>
  <si>
    <t>F</t>
  </si>
  <si>
    <t>TDCPP</t>
  </si>
  <si>
    <t>209; 20, 100 and 200 pmol</t>
  </si>
  <si>
    <t>SKH1</t>
  </si>
  <si>
    <t>Skin</t>
  </si>
  <si>
    <t>24h</t>
  </si>
  <si>
    <t>Alzualde et al., 2018</t>
  </si>
  <si>
    <t>Exposed organism (Human or Rodent)</t>
  </si>
  <si>
    <t>Zebrafish toxicology, no TK</t>
  </si>
  <si>
    <t>Note</t>
  </si>
  <si>
    <t>Shi et. al., 2020</t>
  </si>
  <si>
    <t>Exposure data only</t>
  </si>
  <si>
    <t>Table 1, secondary source, absorption data only</t>
  </si>
  <si>
    <t>FUE, Fromme et al., 2014; Wang et al.,
2019a</t>
  </si>
  <si>
    <t>BCEP, BCIPP, BDCIPP</t>
  </si>
  <si>
    <t>0.63 for all</t>
  </si>
  <si>
    <t>Gbadamosi et. al., 2021</t>
  </si>
  <si>
    <t>Review of dietary intake, no TK data</t>
  </si>
  <si>
    <t>Cooper et. al., 2011</t>
  </si>
  <si>
    <t>unstated</t>
  </si>
  <si>
    <t>BDCPP</t>
  </si>
  <si>
    <t>Y</t>
  </si>
  <si>
    <t>MS analysis of PHOP metabolite in dosed hepatocytes. No useful dosing or quantitaive data.</t>
  </si>
  <si>
    <t>St. John, 1976</t>
  </si>
  <si>
    <t>Yu et al., 2021</t>
  </si>
  <si>
    <t>Exposure study. No TK data</t>
  </si>
  <si>
    <t>Burka et. al., 1991</t>
  </si>
  <si>
    <t>Rat</t>
  </si>
  <si>
    <t>TCEP</t>
  </si>
  <si>
    <t>F344</t>
  </si>
  <si>
    <t>M</t>
  </si>
  <si>
    <t>B6C3F1</t>
  </si>
  <si>
    <t>Oral</t>
  </si>
  <si>
    <t>175 mg/kg</t>
  </si>
  <si>
    <t>BCHP/BCGP/BCCP</t>
  </si>
  <si>
    <t>Minegishi et. al., 1988</t>
  </si>
  <si>
    <t>Wister</t>
  </si>
  <si>
    <t>50umol/kg</t>
  </si>
  <si>
    <t>TDCPP/BDBPP/TDCPP</t>
  </si>
  <si>
    <t>BDBPP</t>
  </si>
  <si>
    <t>Lynn et. al., 1980</t>
  </si>
  <si>
    <t>Sprague Dawley</t>
  </si>
  <si>
    <t>IV</t>
  </si>
  <si>
    <t>TDCP</t>
  </si>
  <si>
    <t>Excretion data only</t>
  </si>
  <si>
    <t>Lynn et. al., 1981</t>
  </si>
  <si>
    <t>BDCP</t>
  </si>
  <si>
    <t>Swiss-Webster</t>
  </si>
  <si>
    <t>Zhu et. al., 2020</t>
  </si>
  <si>
    <t>C57BL/6</t>
  </si>
  <si>
    <t>Gavage</t>
  </si>
  <si>
    <t>300 mg/kg bw</t>
  </si>
  <si>
    <t>TDCIPP</t>
  </si>
  <si>
    <t>BDCIPP/MDCIPP/TDCIPPM1-10</t>
  </si>
  <si>
    <t>Nomeir and Matthews, 1983</t>
  </si>
  <si>
    <t xml:space="preserve">Data for all ADME categories in rats.  </t>
  </si>
  <si>
    <t>Data for all ADME categories</t>
  </si>
  <si>
    <t>2umol/kg</t>
  </si>
  <si>
    <t>TBPP</t>
  </si>
  <si>
    <t>Lynn et al, 1982</t>
  </si>
  <si>
    <t>Yoshida et al, 1997</t>
  </si>
  <si>
    <t>TCEPP</t>
  </si>
  <si>
    <t>Collins, 2022</t>
  </si>
  <si>
    <t>OECD, 2006</t>
  </si>
  <si>
    <t>Nomeir et al, 1981</t>
  </si>
  <si>
    <t xml:space="preserve">TBPP </t>
  </si>
  <si>
    <t>TBPP Study, but no quantitative data</t>
  </si>
  <si>
    <t xml:space="preserve">In vivo biotransformation study. </t>
  </si>
  <si>
    <t>MS analysis of urine, no exposure data.  Urine data reported (Table 3)</t>
  </si>
  <si>
    <t>Animal metabolism study.  Graphical data</t>
  </si>
  <si>
    <t xml:space="preserve">single dose, urine collected at 24h </t>
  </si>
  <si>
    <t>single dose, monitored at 72, 96, 168h</t>
  </si>
  <si>
    <t>single dose, 24-hour urine for 5 days</t>
  </si>
  <si>
    <t>single dose daily for 35 DAYS</t>
  </si>
  <si>
    <t>TBPP tox study with ADME data. Complete mass balance data present.</t>
  </si>
  <si>
    <t>Single dose with monitorign for 5 DAYS</t>
  </si>
  <si>
    <t>Inhalation and oral</t>
  </si>
  <si>
    <t>Inhalation: 31ug/6.85kBq/body. Oral 44mg/3.7MBq/5ml/kg</t>
  </si>
  <si>
    <t>Inhalation: single 15 min exposure.  Oral: single dose monitored at 1, 2, 8, 24, 72 h</t>
  </si>
  <si>
    <t>PK study of TCEPP, No tabular data, but excretion percentages in text. (Single expsoure)</t>
  </si>
  <si>
    <t>0.003 mg/cm3
0.01 mg/cm3
0.12 mg/cm3</t>
  </si>
  <si>
    <t>chloroethyl)-2-hydroxyethyl-phosphate glucuronide</t>
  </si>
  <si>
    <t>Soderlund et. al, 1982</t>
  </si>
  <si>
    <t>Silva et al., 2021</t>
  </si>
  <si>
    <t>0.2 - 20 umol/kg)</t>
  </si>
  <si>
    <t>Wu et al., 2016</t>
  </si>
  <si>
    <t>Dermal</t>
  </si>
  <si>
    <t>Chinese, adults and children</t>
  </si>
  <si>
    <t>24 h exposure</t>
  </si>
  <si>
    <t>24 h</t>
  </si>
  <si>
    <t>EPISKIN (human skin equivalent)</t>
  </si>
  <si>
    <t>Herr et al., 1991</t>
  </si>
  <si>
    <t>TRCP (Tris(2-chloroethyl) phosphate)</t>
  </si>
  <si>
    <t>single dose or  14 daily doses with  2, 4 and 24 hr end points</t>
  </si>
  <si>
    <t>Lynn et al, 1981</t>
  </si>
  <si>
    <t>Graphical data for metabolites (fig. 2). Tabular data for excretion (tables 2 and 3) and distribution (Table 4)</t>
  </si>
  <si>
    <t>TDCP/BDCP</t>
  </si>
  <si>
    <t>IV catherer</t>
  </si>
  <si>
    <t>single dose with 5 days of monitoring</t>
  </si>
  <si>
    <t>Matthews and Anderson, 1979</t>
  </si>
  <si>
    <t xml:space="preserve">TDCPP </t>
  </si>
  <si>
    <t>Oral or IV</t>
  </si>
  <si>
    <t>Morales and Matthews, 1980</t>
  </si>
  <si>
    <t>TCEP SIDS profile, text stating &gt;90% of dose absorbed</t>
  </si>
  <si>
    <t>bis(2-chloroethyl) carboxymethylphosphate, bis(2-chloroethyl)hydrogen phosphate and bis(2-chloroethyl)-2-hydroxyethyl-phosphate glucuronide</t>
  </si>
  <si>
    <t>Only states oral administration</t>
  </si>
  <si>
    <t>TBPP - metabolic activation and toxicity data, but no ADME data</t>
  </si>
  <si>
    <t>IV/Dermal/Oral Intubation</t>
  </si>
  <si>
    <t>Dermal exposure characterization review with only secondary source data for daily dermal aborption estimates in (Table 3)</t>
  </si>
  <si>
    <t>OECD, 2009</t>
  </si>
  <si>
    <t>Human skin membrane</t>
  </si>
  <si>
    <t>TDCPP metabolism and distribution (in vivo (table 2&amp;3, fig 1)) data. Absorption data in text. Excretion data in Fig 2.</t>
  </si>
  <si>
    <t>2, 4, 8, 24 h monitoring</t>
  </si>
  <si>
    <t xml:space="preserve">TDCP SIDS profile, text states that 15% of dose absorbed  </t>
  </si>
  <si>
    <t>Study asseses binding of flame retardants to tissue macromolecules. No quantitative ADME data.</t>
  </si>
  <si>
    <t>Chen et al., 2020</t>
  </si>
  <si>
    <t>Adults</t>
  </si>
  <si>
    <t>Intratracheal instillation</t>
  </si>
  <si>
    <t>Exposed organism</t>
  </si>
  <si>
    <t>Exposure conditions (duration, frequency)</t>
  </si>
  <si>
    <t>% Label in Urine</t>
  </si>
  <si>
    <t>Lynn et al. 1981</t>
  </si>
  <si>
    <t>Sprague-Dawley</t>
  </si>
  <si>
    <t>iv</t>
  </si>
  <si>
    <t>Dose unit</t>
  </si>
  <si>
    <t>Single dose</t>
  </si>
  <si>
    <t>semi-quant</t>
  </si>
  <si>
    <t>% Label in Urine as Biomarker</t>
  </si>
  <si>
    <t>Fue for each biomarker; total if reported</t>
  </si>
  <si>
    <t>&lt;0.005</t>
  </si>
  <si>
    <t>&lt;5 min</t>
  </si>
  <si>
    <t>4-6 hr</t>
  </si>
  <si>
    <t>NS</t>
  </si>
  <si>
    <t>mouse</t>
  </si>
  <si>
    <t>liver S9 from phenobarbital-induced</t>
  </si>
  <si>
    <t>2 days in Ames assay</t>
  </si>
  <si>
    <t>Flagged in SOW, but no quant in vitro metabolism data. Text implies that 1,3-dichloro-2-propanol and 1,3-dichloro-2-propyl phosphate were also metabolites, but these were not measured in the in vitro system</t>
  </si>
  <si>
    <t>tris(1,3-dichloro-2-propyl) phosphate (TDCPP)</t>
  </si>
  <si>
    <t>Nomeir et al. 1981</t>
  </si>
  <si>
    <t>oral</t>
  </si>
  <si>
    <t>Single dose in Emulphor:ethanol:water</t>
  </si>
  <si>
    <t>mg/kg, 14C</t>
  </si>
  <si>
    <t>0.2 - 20</t>
  </si>
  <si>
    <r>
      <rPr>
        <sz val="11"/>
        <color theme="1"/>
        <rFont val="Calibri"/>
        <family val="2"/>
      </rPr>
      <t>μ</t>
    </r>
    <r>
      <rPr>
        <sz val="11"/>
        <color theme="1"/>
        <rFont val="Calibri"/>
        <family val="2"/>
        <scheme val="minor"/>
      </rPr>
      <t>mol/kg</t>
    </r>
  </si>
  <si>
    <t>μmol/kg</t>
  </si>
  <si>
    <t>N, but Y to quant distribution data</t>
  </si>
  <si>
    <t>"most" - &lt;1% of dose eliminated as parent</t>
  </si>
  <si>
    <t>oral?</t>
  </si>
  <si>
    <t>unindentified polar metabolite</t>
  </si>
  <si>
    <t>List Biomarker id'd (one per row)</t>
  </si>
  <si>
    <t>Parent or Fyrol FR-2</t>
  </si>
  <si>
    <t>&lt;0.01</t>
  </si>
  <si>
    <t>Nomeir et al., 1981</t>
  </si>
  <si>
    <t>3-chloro-1,2-propanediol and 1,3-dichloro-2-propanol metabolites observed in vitro but not in vivo, and hypothesized to have been metabolized to CO2, which accounted for 20% of the radioactivity.</t>
  </si>
  <si>
    <t>tris(1,3-dichloro-2-propyl) phosphate (TDCPP), as Fyrol FR-2</t>
  </si>
  <si>
    <t>liver microsomes</t>
  </si>
  <si>
    <t>2 hr</t>
  </si>
  <si>
    <t>1,3-dichloro-2-propanol</t>
  </si>
  <si>
    <t>3-chloro-1,2-propanediol</t>
  </si>
  <si>
    <t>Data shown are max results in study of cofactor optimization; data from Table 6</t>
  </si>
  <si>
    <t>Unknown</t>
  </si>
  <si>
    <t>Chapman et al. 1991</t>
  </si>
  <si>
    <t>Tris(2-chloroethyl) phosphate (TCEP)</t>
  </si>
  <si>
    <t>Fischer 344</t>
  </si>
  <si>
    <t>2-chloroethanol</t>
  </si>
  <si>
    <t>BCEP</t>
  </si>
  <si>
    <t>Data in Table 2</t>
  </si>
  <si>
    <t>4 hr</t>
  </si>
  <si>
    <t>All data for this study are rate of metabolism in pmol/min/mg protein</t>
  </si>
  <si>
    <t>Unidentified metabolites</t>
  </si>
  <si>
    <t>Rate of metabolism in pmol TCEP eq/min/mg protein</t>
  </si>
  <si>
    <t>~7.6</t>
  </si>
  <si>
    <t>~0</t>
  </si>
  <si>
    <t>two metabolites id'd in only 1 of 3 subjects</t>
  </si>
  <si>
    <t>Rate of metabolism in pmol TCEP eq/min/mg protein; one additional metabolite id'd in only 1 of 3 subjects</t>
  </si>
  <si>
    <t>Data in Table 3</t>
  </si>
  <si>
    <t>liver slices</t>
  </si>
  <si>
    <t>mod-heavy alcohol drinker</t>
  </si>
  <si>
    <t>All data for this study are rate of metabolism in pmol/min/mg protein; variability low for male rat, but high for female rat</t>
  </si>
  <si>
    <t>Rate of metabolism in pmol TCEP eq/min/mg protein; One metabolite not found in females</t>
  </si>
  <si>
    <t>Rate of metabolism in pmol TCEP eq/min/mg protein; one metabolite found in only one subject; one that was seen with microsomes not seen with liver slices</t>
  </si>
  <si>
    <t>Van de Eede et al. 2013</t>
  </si>
  <si>
    <t>Liver microsomes and S9 fractions</t>
  </si>
  <si>
    <t>50 donors for microsomes and 4 fo S9</t>
  </si>
  <si>
    <t>tris(1-chloro-2-propyl)phosphate (TCIPP)</t>
  </si>
  <si>
    <t>1 hr</t>
  </si>
  <si>
    <r>
      <t xml:space="preserve">50 </t>
    </r>
    <r>
      <rPr>
        <sz val="11"/>
        <color theme="1"/>
        <rFont val="Calibri"/>
        <family val="2"/>
      </rPr>
      <t>μ</t>
    </r>
    <r>
      <rPr>
        <sz val="12.65"/>
        <color theme="1"/>
        <rFont val="Calibri"/>
        <family val="2"/>
      </rPr>
      <t>M</t>
    </r>
  </si>
  <si>
    <t>tris(1,3-dichloro-2-propyl)phosphate (TDCIPP)</t>
  </si>
  <si>
    <t>Degree of metabolite conversion (%) or see comments for units</t>
  </si>
  <si>
    <t>TCEP-M1 glutathione conjugate</t>
  </si>
  <si>
    <t>TCEP - M2 oxidative dechlorination</t>
  </si>
  <si>
    <t>BCIPP</t>
  </si>
  <si>
    <t>TCIPP-M1 ox dechloridation, oxidation</t>
  </si>
  <si>
    <t>TCIPP-M2  ox dehalogenation</t>
  </si>
  <si>
    <t>All metabolites listed as contribution (%), calculated from the response of each metabolite (except BCEP , which was quantitatively determined and compared to the depleted amount of TCEP. 3 other metabolites listed with no listed contribution. Contribution is based on relative ion abundance and may differ largely to actual contributions based on concentrations measured quantitatively</t>
  </si>
  <si>
    <t>TCIPP-M3 hydroxylation</t>
  </si>
  <si>
    <t>Contribution is calculated from the response of each metabolite (except BCIPP which was quantitatively determined and compared to the depleted amount of TCIPP). Contribution is based on relative ion abundance and may differ largely to actual contributions based on concentrations measured quantitatively. Two additional metabolites listed with no contribution.</t>
  </si>
  <si>
    <t>BDCIPP</t>
  </si>
  <si>
    <t>TDCIPP-M1 oxidative dealkylation dehalogenation</t>
  </si>
  <si>
    <t>TDCIPP-M2 oxidative dehalogenation, oxidation</t>
  </si>
  <si>
    <t>TDCIPP-M3 GSH addition - substitutio of Cl</t>
  </si>
  <si>
    <t>TDCIPP-M4 oxidative dehalogenation</t>
  </si>
  <si>
    <t>Contribution is calculated from the response of each metabolite (except BDCIPP which was quantitatively determined and compared to the depleted amount of TDCIPP). Contribution is based on relative ion abundance and may differ largely to actual contributions based on concentrations measured quantitatively. 2 additional metabolites identified with no listed contribution</t>
  </si>
  <si>
    <t>Van den Eede et al. 2016</t>
  </si>
  <si>
    <t>primary hepatocytes</t>
  </si>
  <si>
    <t>Looks like similar data to the 2013, but tests different concentrations, and reports in terms of depletion of parent after 1 or 2 hr</t>
  </si>
  <si>
    <t>Van de Eede et al. 2016</t>
  </si>
  <si>
    <t>BCIPHIPP</t>
  </si>
  <si>
    <t>Rates of bromide release from brominated PHOPs; also one metabolite formation as %activity in incubation</t>
  </si>
  <si>
    <t>Tris(2-chloroethyl) phosphate</t>
  </si>
  <si>
    <t>Minegishi et al., 1988</t>
  </si>
  <si>
    <t>bis(2,3-dibromopropyl)phosphate (BDBPP)</t>
  </si>
  <si>
    <t>tris(1-chloro-2-propyl)phosphate (TMCPP)</t>
  </si>
  <si>
    <t>Tris(2-chloroethyl) phosphate (TMCEP/TCEP)</t>
  </si>
  <si>
    <t>Gavage in olive oil, single dose</t>
  </si>
  <si>
    <t>Recovery as % total dose at 168 hr</t>
  </si>
  <si>
    <t>Chemical</t>
  </si>
  <si>
    <t>Ref</t>
  </si>
  <si>
    <t>MW</t>
  </si>
  <si>
    <t>tris(2,3-dibromopropyl) phosphate (TDBPP)</t>
  </si>
  <si>
    <t>metabolite</t>
  </si>
  <si>
    <t>Fue</t>
  </si>
  <si>
    <t>Fue - Chlorinated only</t>
  </si>
  <si>
    <t>Human - M</t>
  </si>
  <si>
    <t>Human F</t>
  </si>
  <si>
    <t>Rat - M</t>
  </si>
  <si>
    <t>Rat -F</t>
  </si>
  <si>
    <t>Based on relative rates</t>
  </si>
  <si>
    <t>Conversion to Human - Based on Chapman</t>
  </si>
  <si>
    <t>ratio of ave human:ave rat</t>
  </si>
  <si>
    <t>ratio of M human:M rat</t>
  </si>
  <si>
    <t>ratio of F human:F rat</t>
  </si>
  <si>
    <t>Check</t>
  </si>
  <si>
    <t>On HBM sheet</t>
  </si>
  <si>
    <t>FUE from Fromme et al., 2014; Wang et al.,
2019a</t>
  </si>
  <si>
    <t>Y - refers to others</t>
  </si>
  <si>
    <t>Fromme et al. 2014</t>
  </si>
  <si>
    <t>Y - also HBM and dust</t>
  </si>
  <si>
    <t>German</t>
  </si>
  <si>
    <t>Primary tk data?</t>
  </si>
  <si>
    <t>Child</t>
  </si>
  <si>
    <t>measured dust and air. 
Fue only for DnBP, molar fraction of 0.18 from Suzuki et al. 1984
daily urinary volume of 22.2 mL/kg-day for children from Miller and Stapelton, 1989</t>
  </si>
  <si>
    <t>Dust and air</t>
  </si>
  <si>
    <t xml:space="preserve">DCEP, DCPP, </t>
  </si>
  <si>
    <t>Wang et al. 2019</t>
  </si>
  <si>
    <t>New York</t>
  </si>
  <si>
    <t>Good study for ICC and variability in BDCIPP with BMI</t>
  </si>
  <si>
    <t>See full extraction</t>
  </si>
  <si>
    <t>120 hrs</t>
  </si>
  <si>
    <t>&lt;0.1</t>
  </si>
  <si>
    <t>Half-life in plasma</t>
  </si>
  <si>
    <t>0.63 - captured incorrectly from Lynn et al. 1981</t>
  </si>
  <si>
    <t xml:space="preserve">no tk in mice </t>
  </si>
  <si>
    <t>Checked</t>
  </si>
  <si>
    <t>TDBP</t>
  </si>
  <si>
    <t>Single dose, urine collected for 24 hr</t>
  </si>
  <si>
    <t>bis(2,3-dibromopropyl)phosphate</t>
  </si>
  <si>
    <t>tris(2,3-dibromopropyl) phosphate (TDBP)</t>
  </si>
  <si>
    <t>Lynn et al. 1980</t>
  </si>
  <si>
    <t>Single dose in Emulphor:water</t>
  </si>
  <si>
    <t>ip</t>
  </si>
  <si>
    <t xml:space="preserve">mg </t>
  </si>
  <si>
    <t>mmol (14C-labeled)</t>
  </si>
  <si>
    <t>Duration urine collection</t>
  </si>
  <si>
    <t>Other metabolites not identified</t>
  </si>
  <si>
    <t>Lynn et al. 1982</t>
  </si>
  <si>
    <t>mmol</t>
  </si>
  <si>
    <t>multiple</t>
  </si>
  <si>
    <t>no quantification</t>
  </si>
  <si>
    <t>2.3-dibromopropanol identified in urine but not quantified</t>
  </si>
  <si>
    <t>Same as ref 265</t>
  </si>
  <si>
    <t>not tk</t>
  </si>
  <si>
    <t>methods and HBM</t>
  </si>
  <si>
    <t>NR</t>
  </si>
  <si>
    <t>Concentrations log-normally distributed, n=9 non-occup exposed humans</t>
  </si>
  <si>
    <t>2,3-dibromopropanol detected as metabolite in rats but not in urine of humans dermally exposed to TBPP-treated sleepware</t>
  </si>
  <si>
    <t>1 adult, 1 hild</t>
  </si>
  <si>
    <t>conc in urine</t>
  </si>
  <si>
    <t>single exp, moitored 7 d</t>
  </si>
  <si>
    <t>&gt;75% of dose eliminated in urine</t>
  </si>
  <si>
    <t>gavage</t>
  </si>
  <si>
    <t>single gavage in corn oil</t>
  </si>
  <si>
    <t xml:space="preserve">TDCPP/BDBPP/TDBPP/TMCPP/TMCEP                                                                                                                                                                                                                                                                                                                                                                                                                                                                                                                                                                                                                                                                                                                    </t>
  </si>
  <si>
    <t>50 umol/kg</t>
  </si>
  <si>
    <t>Wistar</t>
  </si>
  <si>
    <t>168 hr</t>
  </si>
  <si>
    <t xml:space="preserve">Fue is for total excretion, rather than individual metaoblites.
</t>
  </si>
  <si>
    <t>39 hr</t>
  </si>
  <si>
    <t>13.2, 42 hr</t>
  </si>
  <si>
    <t>45.6 hr</t>
  </si>
  <si>
    <t>11.7, 58.7 hr</t>
  </si>
  <si>
    <t>13.7, 53.7 hr</t>
  </si>
  <si>
    <t>Brominated had monophasic excretion, chlroinated had biphasic excretion, with second phase similar half-life to the brominated</t>
  </si>
  <si>
    <t>All excretion half-lives in blood</t>
  </si>
  <si>
    <t>Concentration in urine, but not as a percent of applied dose. 
Metabolites identified:  Bis (1,3-dichloro-2-propyl) phosphate (BDCIPP)
1,3dichloro-2-propyl phosphate (MDCIPP); plus several unnamed metabolites</t>
  </si>
  <si>
    <t>po</t>
  </si>
  <si>
    <t>2 umol/kg</t>
  </si>
  <si>
    <t>83% of radioactivity  in urine after inhalation and 87% after oral dose</t>
  </si>
  <si>
    <t>Gavage in corn oil, single dose</t>
  </si>
  <si>
    <t>Yoshida et al. 1997</t>
  </si>
  <si>
    <t>Inhalation/nebulizer</t>
  </si>
  <si>
    <t>ug/rat</t>
  </si>
  <si>
    <t>based on excretion</t>
  </si>
  <si>
    <t>1.6 hr; 12 hr</t>
  </si>
  <si>
    <t>3.6 hr; 29 hr</t>
  </si>
  <si>
    <t>In utero through chronic  exposure study. Only long term blood monitoring data</t>
  </si>
  <si>
    <t>Enterohepatic circulation noted</t>
  </si>
  <si>
    <t>Y &gt;90%</t>
  </si>
  <si>
    <t>protein binding to microsomes in vitro and in vivo - interspecies comparison</t>
  </si>
  <si>
    <t>&gt;90% absorbed</t>
  </si>
  <si>
    <t>10 d</t>
  </si>
  <si>
    <t>total in urine 0.47, plateaued after ~3 d; ~20%in feces; 20% in air</t>
  </si>
  <si>
    <t>~0.47</t>
  </si>
  <si>
    <t>0.1 mM</t>
  </si>
  <si>
    <t>total metabolism 8.99 nmol/mg protein/2 hr</t>
  </si>
  <si>
    <t>soluble fraction metabolized Fyrol FR-2 to one metabolite that was considered probably a glutathione conjugate of Fyrol FR-2</t>
  </si>
  <si>
    <t>Doses tested (no need to capture for this round)</t>
  </si>
  <si>
    <r>
      <t xml:space="preserve">Dermal uptake of E-waste combustion fumes. Only graphical PHOP absorption data from </t>
    </r>
    <r>
      <rPr>
        <i/>
        <sz val="11"/>
        <color theme="1"/>
        <rFont val="Calibri"/>
        <family val="2"/>
        <scheme val="minor"/>
      </rPr>
      <t>in vivo</t>
    </r>
    <r>
      <rPr>
        <sz val="11"/>
        <color theme="1"/>
        <rFont val="Calibri"/>
        <family val="2"/>
        <scheme val="minor"/>
      </rPr>
      <t xml:space="preserve"> and </t>
    </r>
    <r>
      <rPr>
        <i/>
        <sz val="11"/>
        <color theme="1"/>
        <rFont val="Calibri"/>
        <family val="2"/>
        <scheme val="minor"/>
      </rPr>
      <t>in vitro</t>
    </r>
    <r>
      <rPr>
        <sz val="11"/>
        <color theme="1"/>
        <rFont val="Calibri"/>
        <family val="2"/>
        <scheme val="minor"/>
      </rPr>
      <t xml:space="preserve"> data from secondary sources (Fig 2).</t>
    </r>
  </si>
  <si>
    <t xml:space="preserve">Doses tested </t>
  </si>
  <si>
    <t>175. 350 mg/kg</t>
  </si>
  <si>
    <t>TRCP (Tris(2-chloroethyl) phosphate) - 14C</t>
  </si>
  <si>
    <t>Tabular data for excretion (Table 5) includes dose with urine and feces % recovery values). Metabolite data available but in brain and blood.  Mentions accompanying paper (Burka et al (litstream ref 259) with regard to metabolites in urine (pgs. 5-6).</t>
  </si>
  <si>
    <t>&gt;80% excredd in urine, feces or CO2 within 24 hr</t>
  </si>
  <si>
    <t>Y &gt;90% absorbed</t>
  </si>
  <si>
    <t>Y &gt;80% excreted within 24 hour</t>
  </si>
  <si>
    <t>Conference abstract, covered by other pubs from Matthews, so removed from full check sheet . Textual summary of rat absorption, distribution and elimination following administration of TDCPP (Fyrol FR-2).  Quantitative dat afor absorption only.</t>
  </si>
  <si>
    <t>Single dose with monitoring for 5 dats</t>
  </si>
  <si>
    <t>Study asseses binding of flame retardants to tissue macromolecules. No relevant quantitative ADME data.</t>
  </si>
  <si>
    <t>Organophosphate flame retardants in mice. Assessment of chronic exposure from inhalation PM exposures. Quantitative ata in form of graphical data of distribution concentrations in tissues  (fig. 2) and spiked tissue distribution recovery percentages (Table S4).  No metabolites in urine detected for PHOPs of interest, no data on clearance or vol of distribution</t>
  </si>
  <si>
    <t xml:space="preserve">urine collected every 24 hours for 5 days. </t>
  </si>
  <si>
    <t>Parent</t>
  </si>
  <si>
    <t>Metabolite measured</t>
  </si>
  <si>
    <t>Accounting for bioavailability?</t>
  </si>
  <si>
    <t>Bioavail-adj Fue</t>
  </si>
  <si>
    <t>Based on % dose in urine * % radioacitivity in urine as metabolite</t>
  </si>
  <si>
    <t>Lynn et al. 1980, 1981</t>
  </si>
  <si>
    <t>~47</t>
  </si>
  <si>
    <t>47% (iv)</t>
  </si>
  <si>
    <t>Single dose, collected for 10 days</t>
  </si>
  <si>
    <t>metabolites as % urinary radioactivity provided only for first 3 hr after iv dosing</t>
  </si>
  <si>
    <t>time too short</t>
  </si>
  <si>
    <t>7 metabolites plus 67% unidentified</t>
  </si>
  <si>
    <t>Mouse elimination faster than rat. Metabolite bis(2-chloroethyl)carboxymethyl phosphate in M and F rats and in mice. F rats also had bis(2-chloroethyl) hydrogen phosphate and the glucuronide of bis(2-chloroethyl)2-hydroxyethyl phosphate. Percent label in urine based on plateau, at 0 hr plus after 1-7 doses. % label in urine as biomarker for BCCP based on 24-hr urine</t>
  </si>
  <si>
    <t>%/fraction Label in Urine</t>
  </si>
  <si>
    <t>Burka et. al., 1991 - males</t>
  </si>
  <si>
    <t>Rat - F</t>
  </si>
  <si>
    <t>Oral data not reported separately for % label in urine; bis (1,3-dichloro-2-propyl) phosphate was major metabolite, accounting for ~67% or urinary metabolites; metabolite distribution reported for "intact rat", route unspecified; 47% of iv dose goes to urine; adjusted iv to oral by bioavail of 0.9 - more than 90% absorbed</t>
  </si>
  <si>
    <t>Total radioactivity</t>
  </si>
  <si>
    <t>total</t>
  </si>
  <si>
    <t>No breakdown by metabolite</t>
  </si>
  <si>
    <t>72  hr</t>
  </si>
  <si>
    <t>72 hr</t>
  </si>
  <si>
    <t>Recovery as % total dose at 72 hr</t>
  </si>
  <si>
    <t>Minegishi et al. 1988</t>
  </si>
  <si>
    <t>Key metabolite</t>
  </si>
  <si>
    <t>Hepatocytes</t>
  </si>
  <si>
    <t>TCEP, TCIPP, TDCIPP</t>
  </si>
  <si>
    <t>Recovery as % total dose at 72 hr; 1 page publication</t>
  </si>
  <si>
    <t>TBPP - metabolic activation and toxicity data, but no ADME data; used protein binding, mutagenicity, other markers as surrogate for metabolites</t>
  </si>
  <si>
    <t>Used mutagenicity as marker for metabolites</t>
  </si>
  <si>
    <t>Data in supplemental; quantitative data based on presumably combined microsome and S9 data.
No rat data, so not useful for direct comparison with rat, but can be used to benchmark Chapman</t>
  </si>
  <si>
    <t>Contribution of key metabolite (%)</t>
  </si>
  <si>
    <t>Kinetics of TCIPP metabolism in human liver microsomes and serum. See key studies tab</t>
  </si>
  <si>
    <t>Metabolite</t>
  </si>
  <si>
    <t xml:space="preserve">BCIPP </t>
  </si>
  <si>
    <t>Vmax pmol/min/mg protein</t>
  </si>
  <si>
    <t>human liver microsomes</t>
  </si>
  <si>
    <t>Km uM</t>
  </si>
  <si>
    <t>Intrinsic clearance (uL/min/mg protein)</t>
  </si>
  <si>
    <t>total converted</t>
  </si>
  <si>
    <t>585 uL/min/g liver for TCIPP</t>
  </si>
  <si>
    <t>total converted, direct scaling</t>
  </si>
  <si>
    <t>0.32 mL/min/g liver</t>
  </si>
  <si>
    <t>34 mg microsomal protein/g liver</t>
  </si>
  <si>
    <t>0.71 mL/min/g liver for hepatic clearance (QH)</t>
  </si>
  <si>
    <t xml:space="preserve">relative liver mass 2.6 g liver/kg bw  </t>
  </si>
  <si>
    <t>Parameters for conversion, as done by authors (all from Lipscomb and Poet, 2008):</t>
  </si>
  <si>
    <t>total converted, bw scaled</t>
  </si>
  <si>
    <t>0.83 mL/min/kg bw</t>
  </si>
  <si>
    <t>ref 270</t>
  </si>
  <si>
    <t>No quantitative conversion information</t>
  </si>
  <si>
    <t xml:space="preserve">Tris(2,3-dibromopropyl)-phosphate </t>
  </si>
  <si>
    <t xml:space="preserve">Also have Vmax and Km - lower Vmax and Km similar to BCIPP
</t>
  </si>
  <si>
    <t>BCIPP also present in negative controls; have Vmax, Km after adjust for negative controls (p. 1302, rt column)
Calculated in vitro intrinsic clearance for BCIPP and BCIPHIPP, total clearance 17.2/uL/min/mg protein
Clearance scaled and converted to 0.83 mL/min/kg bw</t>
  </si>
  <si>
    <t xml:space="preserve">Activity affected by phenobarbital induction. See key studies tab
</t>
  </si>
  <si>
    <t>rat liver microsomes</t>
  </si>
  <si>
    <t>Soderlund et al. 1984</t>
  </si>
  <si>
    <t>Human liver microsomes and S9</t>
  </si>
  <si>
    <t>Tris-BP</t>
  </si>
  <si>
    <t>Rat liver microsomes</t>
  </si>
  <si>
    <t>bromide release</t>
  </si>
  <si>
    <t>Vmax nmol/min/mg protein</t>
  </si>
  <si>
    <t>Kinetic terms for bromide release only, microsomes from phenobarbital-treated rats</t>
  </si>
  <si>
    <t>metabolism investigated under a variety of conditions see key study tab for more</t>
  </si>
  <si>
    <t>TDCIPP - Fyrol FR-2</t>
  </si>
  <si>
    <t>Total metabolites</t>
  </si>
  <si>
    <t>Total metabolism in 2 hr (nmol/mg protein/2 hr)</t>
  </si>
  <si>
    <t>Metabolite (nmol/mg protein in 2 hr)</t>
  </si>
  <si>
    <t>Male rat liver microsomes. Time courses shown, but no Vmax/Km</t>
  </si>
  <si>
    <t>Based on % dose in urine after iv dosing * % radioactivity in urine as metabolite *% absorption - so initial calculation  accounts for % absorption</t>
  </si>
  <si>
    <t>Composite data</t>
  </si>
  <si>
    <t xml:space="preserve">Lynn et al. 1980/81 and Nomeir </t>
  </si>
  <si>
    <t>Ratio key metabolite:total</t>
  </si>
  <si>
    <t>Burka et. al., 1991 - females</t>
  </si>
  <si>
    <t>Predicted</t>
  </si>
  <si>
    <t>based on ratio to Minegishi</t>
  </si>
  <si>
    <t>TCPP/TCIPP can be metabolized to BCIPP and BCIPHIPP</t>
  </si>
  <si>
    <t>Bottom Line</t>
  </si>
  <si>
    <t>tris(1-chloro-2-propyl)phosphate (TCPP/TCIPP)</t>
  </si>
  <si>
    <t>Biomarker</t>
  </si>
  <si>
    <t>BCDPP</t>
  </si>
  <si>
    <t>Rat Fue</t>
  </si>
  <si>
    <t>Phosphoric acid, 2,2-bis(chloromethyl)-1,3-propanediyl tetrakis(2-chloroethyl) ester (V6)</t>
  </si>
  <si>
    <t>V6</t>
  </si>
  <si>
    <t>Ave:</t>
  </si>
  <si>
    <t>MW biomarker</t>
  </si>
  <si>
    <t>MW parent</t>
  </si>
  <si>
    <t>Comment</t>
  </si>
  <si>
    <t>Additional comments</t>
  </si>
  <si>
    <t>Fue for BDCIPP from Lynn et al. 1981, and applied to other PHOPs</t>
  </si>
  <si>
    <t>% excretion of label in urine, feces, CO2 reported every 24 hr for 5 days. Cumulative at 120 hours shown. NOTE that the Fue is NOT 0.63, contrary to secondary sources. The 0.63 refers to the fraction of radiolabel in urine and feces as BDCP</t>
  </si>
  <si>
    <t>Metabolites id'd were BDCP, 1,3-dichlor-2-propyl phosphate (the monoester) and 1,3-dichlor-2-propanol; enterohepatic recirculation noted</t>
  </si>
  <si>
    <t>Excretion data identical to that reported in 1981 paper for iv dosing, so unclear whether it's the same study or very accurate</t>
  </si>
  <si>
    <t>Used Fue for TnBP for all</t>
  </si>
  <si>
    <t xml:space="preserve">Organophosphate flame retardants in mice. Assessment of chronic exposure from PM exposures. Quantitative data in form of graphical data of distribution concentrations in tissues  (fig. 2) and spiked tissue distribution recovery percentages (Table S4). </t>
  </si>
  <si>
    <t>Human Fue (molar basis) best estimate</t>
  </si>
  <si>
    <t>Human Fue (mass basis) best estimate</t>
  </si>
  <si>
    <t>309 for BCIPHIPP</t>
  </si>
  <si>
    <t>Male</t>
  </si>
  <si>
    <t>Female</t>
  </si>
  <si>
    <t>CE</t>
  </si>
  <si>
    <t>Unidentified metabolites (pmol TCEP equiv/min/g liver</t>
  </si>
  <si>
    <t>Liver Slice data</t>
  </si>
  <si>
    <t>Metabolites (pmol/min/mg protein</t>
  </si>
  <si>
    <t>Unidentified metabolites (pmol TCEP equiv/min/mg protein</t>
  </si>
  <si>
    <t>Human and Rat Liver Microsomes</t>
  </si>
  <si>
    <t>the female microsome data are suspicious - probably failed exp, since female rat liver slices did fine.</t>
  </si>
  <si>
    <t>Ave by species</t>
  </si>
  <si>
    <t>Chapman in vitro liver slice data (from in vitro key study details tab)</t>
  </si>
  <si>
    <t>tris(1-chloro-2-propyl)phosphate (TMCPP/TCIPP)</t>
  </si>
  <si>
    <t>Fue High end (mass basis)</t>
  </si>
  <si>
    <t>Fue Low End (mass basis)</t>
  </si>
  <si>
    <t>The best estimate on a molar basis is then converted to a best estimate on a mass basis - yellow highlight</t>
  </si>
  <si>
    <t>Sum (identified and unidentified metabolites)</t>
  </si>
  <si>
    <t>Model</t>
  </si>
  <si>
    <t>Model and Other Notes</t>
  </si>
  <si>
    <t>Notes</t>
  </si>
  <si>
    <t>Metabolites (pmol/min/g lliver)</t>
  </si>
  <si>
    <t>Due to variability in different systems, we did not feel comfortable comparing across studies. So, the only study that calculating human and liver bioactivity in the same study was Chapman, even though that study had substantial isssues.</t>
  </si>
  <si>
    <t>Calculations based on total metabolism are above this line. Calculations based on key metabolites are below this line.</t>
  </si>
  <si>
    <t xml:space="preserve">This file contains determination of best estimate and upper and lower bound Fues for organohalogenated flame retardants (OFRs) in the subclass Polyhalogenated Organophosphates (PHOP). </t>
  </si>
  <si>
    <t>It also contains all in vivo and in vitro toxicokinetic (TK) data extracted, and final screening to determine which studies were best for use in detemrining Fues.</t>
  </si>
  <si>
    <t>Process and Outline for Calculations Sheet</t>
  </si>
  <si>
    <r>
      <rPr>
        <b/>
        <sz val="11"/>
        <color theme="1"/>
        <rFont val="Calibri"/>
        <family val="2"/>
        <scheme val="minor"/>
      </rPr>
      <t>Calculations</t>
    </r>
    <r>
      <rPr>
        <sz val="11"/>
        <color theme="1"/>
        <rFont val="Calibri"/>
        <family val="2"/>
        <scheme val="minor"/>
      </rPr>
      <t xml:space="preserve"> - Key extracted data from in vivo full extraction and in vitro key study details organized by chemical, with additional calculations to support estimation of a human Fue</t>
    </r>
  </si>
  <si>
    <t>Tabs (right to left) and process</t>
  </si>
  <si>
    <r>
      <rPr>
        <b/>
        <sz val="11"/>
        <color theme="1"/>
        <rFont val="Calibri"/>
        <family val="2"/>
        <scheme val="minor"/>
      </rPr>
      <t>In vitro tk</t>
    </r>
    <r>
      <rPr>
        <sz val="11"/>
        <color theme="1"/>
        <rFont val="Calibri"/>
        <family val="2"/>
        <scheme val="minor"/>
      </rPr>
      <t xml:space="preserve"> - extraction of tk data that may be useful for interspecies extrapolation of Fue. References were sourced from litstream title/abstract screening.</t>
    </r>
  </si>
  <si>
    <r>
      <rPr>
        <b/>
        <sz val="11"/>
        <color theme="1"/>
        <rFont val="Calibri"/>
        <family val="2"/>
        <scheme val="minor"/>
      </rPr>
      <t>in vivo tk categorization</t>
    </r>
    <r>
      <rPr>
        <sz val="11"/>
        <color theme="1"/>
        <rFont val="Calibri"/>
        <family val="2"/>
        <scheme val="minor"/>
      </rPr>
      <t xml:space="preserve"> is light extraction for in vivo studies, with the goal of identifying studies with useful data. References were sourced from litstream title/abstract screening.</t>
    </r>
  </si>
  <si>
    <r>
      <rPr>
        <b/>
        <sz val="11"/>
        <color theme="1"/>
        <rFont val="Calibri"/>
        <family val="2"/>
        <scheme val="minor"/>
      </rPr>
      <t>In vivo tk categorization - chk</t>
    </r>
    <r>
      <rPr>
        <sz val="11"/>
        <color theme="1"/>
        <rFont val="Calibri"/>
        <family val="2"/>
        <scheme val="minor"/>
      </rPr>
      <t xml:space="preserve"> is the QA'd version of the tk categorization sheet. Studies with no tk data have been removed, and some of the extraction is enhanced compared to the tk categorization sheet.</t>
    </r>
  </si>
  <si>
    <r>
      <rPr>
        <b/>
        <sz val="11"/>
        <color theme="1"/>
        <rFont val="Calibri"/>
        <family val="2"/>
        <scheme val="minor"/>
      </rPr>
      <t>In vivo full extraction</t>
    </r>
    <r>
      <rPr>
        <sz val="11"/>
        <color theme="1"/>
        <rFont val="Calibri"/>
        <family val="2"/>
        <scheme val="minor"/>
      </rPr>
      <t xml:space="preserve"> - Full extraction of data that may be useful for developing Fues or calculating clearance.</t>
    </r>
  </si>
  <si>
    <t>Burka et al., 1991</t>
  </si>
  <si>
    <t>BCHP (same as BCEP)</t>
  </si>
  <si>
    <t>~6.2 hr</t>
  </si>
  <si>
    <t>~78%</t>
  </si>
  <si>
    <t>~85%</t>
  </si>
  <si>
    <t>BCIPP + BCIPHIPP</t>
  </si>
  <si>
    <t>There was some additional uncertainty in the study used to determine Fue for BCEP. Where most sources identify BCEP as the primary metabolite, this source (Burka et al., 1991) identified bis(2-chloroethyl) carboxymethyl phsphate (BCCP) as the primary metaboilte. Given this discrepancy, we increased the uncertainty (using a factor of 2 instead of 1.2) for estimating the high end Fue. Since the low end Fue is already very low, no increase in the uncertainty was applied there.</t>
  </si>
  <si>
    <t>Rat, mouse, hamster, guinea pig liver or microsomes</t>
  </si>
  <si>
    <t>Fraction as BCEP vs. total metabolites following exposure to TCEP - liver slice data</t>
  </si>
  <si>
    <t>Rat+D10</t>
  </si>
  <si>
    <t>Calculations in rows 22-36 are based on molar-based Fue</t>
  </si>
  <si>
    <t>Fue here is calculated for general utility, but no biomonitoring data were identified so a final Fue was not calculated</t>
  </si>
  <si>
    <t>Extrapolation to infinity needed?</t>
  </si>
  <si>
    <t>Fue extrapolated to infinity</t>
  </si>
  <si>
    <t>Half life in hr (if neded for extrapolation)</t>
  </si>
  <si>
    <t>~7.6 hr</t>
  </si>
  <si>
    <t>24h and 80h for % radioactivity in urine, but only 24h for % metabolites</t>
  </si>
  <si>
    <t>Using 1st phase half life, no</t>
  </si>
  <si>
    <t>No HBM data, so no need.
(Borderline - 4.25 half lives)</t>
  </si>
  <si>
    <t>No</t>
  </si>
  <si>
    <t>NA</t>
  </si>
  <si>
    <t>inhalation</t>
  </si>
  <si>
    <r>
      <rPr>
        <b/>
        <sz val="11"/>
        <color theme="1"/>
        <rFont val="Calibri"/>
        <family val="2"/>
        <scheme val="minor"/>
      </rPr>
      <t>In vitro key study details</t>
    </r>
    <r>
      <rPr>
        <sz val="11"/>
        <color theme="1"/>
        <rFont val="Calibri"/>
        <family val="2"/>
        <scheme val="minor"/>
      </rPr>
      <t xml:space="preserve"> - additional extraction and calculations to see if data are relevant for calculating Fue. This tab also adds references cited by screened references, and any references identified by title as being relevant to TK but which had not been identified as such in litstream screening.</t>
    </r>
  </si>
  <si>
    <t>(Yes - &lt;5 half lives) but No HBM data so no need.</t>
  </si>
  <si>
    <t>Yes- % of metabolite is only available at 24h (despite % dosed radioactivity in urine being available at 24h and 80h - but minimal if any difference)</t>
  </si>
  <si>
    <t>To get the Fue for TCPP to BCPP  - look at the ratio of key metabolite to the total in Minegishi  for the two PHOPs with an Fue for the metabolite, and then apply that ratio to the total metabolite Fue for TCIPP</t>
  </si>
  <si>
    <t>High end increased (using a factor of 2 instead of 1.2) due to need to extrapolate from a different parent chemical. Since the low end Fue is already very low, no increase in the uncertainty was applied there.</t>
  </si>
  <si>
    <t xml:space="preserve">Rows 41-44: The ratio of the Fue for the key metabolite to the total Fue in Minegishi  was determined for the two PHOPs with an Fue for the metabolite, </t>
  </si>
  <si>
    <t>Row 45: The average of these ratios was determined to be 0.45</t>
  </si>
  <si>
    <t>For best estimate of the Fue for the sum of two metabolites of TCIPP, the molar fraction attributable to the second metabolite is determined, that fraction is converted to mass basis, and then this mass-based Fue is added to mass-based Fue for the primary metabolite</t>
  </si>
  <si>
    <r>
      <rPr>
        <sz val="11"/>
        <rFont val="Calibri"/>
        <family val="2"/>
        <scheme val="minor"/>
      </rPr>
      <t>The regression line for chlorinated PHOPs (y = -0.0032x + 1.8077; R² = 0.9312) is so</t>
    </r>
    <r>
      <rPr>
        <sz val="11"/>
        <color theme="1"/>
        <rFont val="Calibri"/>
        <family val="2"/>
        <scheme val="minor"/>
      </rPr>
      <t>mewhat similar to the phthalate regression line for humans (regression equation: y = -0.0026x + 1.4671;  R² = 0.903). See the separate file "</t>
    </r>
    <r>
      <rPr>
        <i/>
        <sz val="11"/>
        <color theme="1"/>
        <rFont val="Calibri"/>
        <family val="2"/>
        <scheme val="minor"/>
      </rPr>
      <t>Phthalate Fue data and calculations.xlsx</t>
    </r>
    <r>
      <rPr>
        <sz val="11"/>
        <color theme="1"/>
        <rFont val="Calibri"/>
        <family val="2"/>
        <scheme val="minor"/>
      </rPr>
      <t>" for full details on the phthalate regression, including comparison of animal and human data.</t>
    </r>
  </si>
  <si>
    <t>% radioactivity as biomarker at 24 hr, extrapolated to infinity</t>
  </si>
  <si>
    <t>Increasing the high end by a factor of 2 (as for BCIPP) would result in an Fue greater than 1, which is not biologically plausible. Therefore, the Fue was capped at the % absorption, 0.9. Since the low end Fue is already very low, no increase in the uncertainty was applied there.</t>
  </si>
  <si>
    <t>Has 2 phosphates, so low confidence to apply Fue, could do bounding</t>
  </si>
  <si>
    <t>BCIPHPP</t>
  </si>
  <si>
    <t>Best estimate derived by subtracting the best estimate Fue for BCIPP alone from the best estimate Fue for BCIPP + BCIPHIPP. High end increased (using a factor of 2 instead of 1.2) due to need to extrapolate from a different parent chemical. Since the low end Fue is already very low, no increase in the uncertainty was applied there.</t>
  </si>
  <si>
    <t>Not applicable</t>
  </si>
  <si>
    <t>Not available in literature</t>
  </si>
  <si>
    <t>molar % BCEP</t>
  </si>
  <si>
    <r>
      <t>High end estimate was calculated using a factor of 1.2, derived from the highest ratio between human:rodent Fues derived from individual phthalate chemicals. See the separate file "</t>
    </r>
    <r>
      <rPr>
        <i/>
        <sz val="11"/>
        <rFont val="Calibri"/>
        <family val="2"/>
        <scheme val="minor"/>
      </rPr>
      <t>Phthalate Fue data and calculations.xlsx</t>
    </r>
    <r>
      <rPr>
        <sz val="11"/>
        <rFont val="Calibri"/>
        <family val="2"/>
        <scheme val="minor"/>
      </rPr>
      <t>" for full details.
The low end estimate was calculated using a factor of 0.2, based on the lowest in vitro ratio of human:rat molar %BCEP.</t>
    </r>
  </si>
  <si>
    <t>The best estimate on a mass basis is converted to a low end estimate by multiplying by a factor of 0.2, based on the lowest in vitro ratio of human:rat molar %BCEP in the Chapman paper with BCEP - orange highlight. Despite the uncertainty for BCEP noted above, since the low end Fue is already very low, no increase in the uncertainty was applied there.</t>
  </si>
  <si>
    <t>BUT only V6 HBM study is a nondetect, so no Fue needed for V6</t>
  </si>
  <si>
    <t>Rows 10-13 - Chapman in vitro liver slice data (from in vitro key study details tab) - data repeated here for convenience</t>
  </si>
  <si>
    <t>Rows 15-18 - Using the Chapman data to determine ratios of human:rodent metabolic activity. The lowest of these values is used as a low boundary on rat:human conversion for the Fue</t>
  </si>
  <si>
    <t>Row 8 separates calculations based on total metabolism from calculations based on key metabolites</t>
  </si>
  <si>
    <t>Rows 22-36 organize the (molar-based) Fue data from differrent studies by chemical. Studies reporting the Fue for an individual biomarker vs. total radioactivity are identified. When there were multiple studies evaluating the Fue for the same biomarker, the average between studies in calculated</t>
  </si>
  <si>
    <t>Also identified one V6 study - no tk data, but HBM is below LOD</t>
  </si>
  <si>
    <t>For TMCPP/TCPP/TCIPP, there is an Fue for total excretion in urine from Minegishi, but no Fue for any individual metabolites</t>
  </si>
  <si>
    <t>Rows 38 and 39 identify data avilability for total excretion of TCIPP (instead of individual metabolites) and for V6 (no tk data, one HBM study where all data &lt;LOD).</t>
  </si>
  <si>
    <t>Where data exist from both BCIPP/BCIPHIPP, apply Minegishi Fue</t>
  </si>
  <si>
    <t>Where data exist from only BCIPP (e.g., NHANES), apply ratio based on the other two data rich</t>
  </si>
  <si>
    <t xml:space="preserve">Rows 46-50: This ratio of 0.45 was multiplied by the Minegishi Fue for TCIPP to obtain the Fue for the single metabolite BCIPP. The Minegishi Fue for total TCIPP metabolites was applied directly to the combined biomarker levels when the concentration of BCIPP + BCIPHIPP was available. </t>
  </si>
  <si>
    <t>Rows 41-50  - For TCIPP, there is an Fue for total in urine from Minegishi, but no Fue for any individual metabolites. Therefore, the Fues for individual metabolites were calculated as follows:</t>
  </si>
  <si>
    <t xml:space="preserve">Rows 52 - 58 - Final calculation of the human Fues. The best estimate is first calculated on a molar basis, assuming that the rat and human Fues are equal, based on the phthalate data. </t>
  </si>
  <si>
    <r>
      <t>The best estimate on a mass basis is converted to a high end estimate by multiplying by a factor of 1.2 - green highlight. This factor derived from the highest ratio between human:rodent Fues derived from individual phthalate chemicals. See the separate file "</t>
    </r>
    <r>
      <rPr>
        <i/>
        <sz val="11"/>
        <rFont val="Calibri"/>
        <family val="2"/>
        <scheme val="minor"/>
      </rPr>
      <t>Phthalate Fue data and calculations.xlsx</t>
    </r>
    <r>
      <rPr>
        <sz val="11"/>
        <rFont val="Calibri"/>
        <family val="2"/>
        <scheme val="minor"/>
      </rPr>
      <t>" for full details. There was some additional uncertainty in the study used to determine Fue for BCEP. Where most sources identify BCEP as the primary metabolite, this source (Burka et al., 1991) identified bis(2-chloroethyl) carboxymethyl phsphate (BCCP) as the primary metaboilte. Given this discrepancy, we increased the uncertainty (using a factor of 2 instead of 1.2) for estimating the high end Fue. The high end for BCIPP was similarly increased (using a factor of 2) due to need to extrapolate from a different parent chemical. Since the low end estimate was already low, it was not further adjusted for BCIPP or BCIPP + BCIPHIPP. For BCIPP + BCIPHIPP, Increasing the high end by a factor of 2 (as done for BCIPP) would result in an Fue greater than 1, which is not biologically plausible. Therefore, the Fue was capped at the % absorption, 0.9.</t>
    </r>
  </si>
  <si>
    <t>Rows 60-63 - addressing V6</t>
  </si>
  <si>
    <t xml:space="preserve">Rows 1-6: Data from Minegishi et al. 1988, used to regress Fue from multiple PHOPs by MW. This is the Fue for total radioativity in urine, not individual metabolites </t>
  </si>
  <si>
    <t>Row 21 highlights that calculations at this point are using molar-based Fue, and not mass-based Fue. (Conversions to mass-based Fue occur in rows 52-58).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</si>
</sst>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color rgb="FFFF0000"/>
      <name val="Calibri"/>
      <family val="2"/>
      <scheme val="minor"/>
    </font>
    <font>
      <sz val="11"/>
      <name val="Calibri"/>
      <family val="2"/>
      <scheme val="minor"/>
    </font>
    <font>
      <i/>
      <sz val="11"/>
      <color theme="1"/>
      <name val="Calibri"/>
      <family val="2"/>
      <scheme val="minor"/>
    </font>
    <font>
      <sz val="11"/>
      <color theme="1"/>
      <name val="Calibri"/>
      <family val="2"/>
    </font>
    <font>
      <sz val="12.65"/>
      <color theme="1"/>
      <name val="Calibri"/>
      <family val="2"/>
    </font>
    <font>
      <sz val="12"/>
      <name val="Calibri"/>
      <family val="2"/>
      <scheme val="minor"/>
    </font>
    <font>
      <b/>
      <u/>
      <sz val="11"/>
      <color theme="1"/>
      <name val="Calibri"/>
      <family val="2"/>
      <scheme val="minor"/>
    </font>
    <font>
      <sz val="11"/>
      <color rgb="FFFF0000"/>
      <name val="Calibri"/>
      <family val="2"/>
      <scheme val="minor"/>
    </font>
    <font>
      <i/>
      <sz val="11"/>
      <name val="Calibri"/>
      <family val="2"/>
      <scheme val="minor"/>
    </font>
    <font>
      <b/>
      <sz val="11"/>
      <name val="Calibri"/>
      <family val="2"/>
      <scheme val="minor"/>
    </font>
    <font>
      <b/>
      <sz val="11"/>
      <name val="Calibri"/>
      <family val="2"/>
    </font>
    <font>
      <sz val="11"/>
      <name val="Calibri"/>
      <family val="2"/>
    </font>
  </fonts>
  <fills count="13">
    <fill>
      <patternFill patternType="none"/>
    </fill>
    <fill>
      <patternFill patternType="gray125"/>
    </fill>
    <fill>
      <patternFill patternType="solid">
        <fgColor theme="9" tint="0.59999389629810485"/>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6">
    <xf numFmtId="0" fontId="0" fillId="0" borderId="0" xfId="0"/>
    <xf numFmtId="0" fontId="0" fillId="0" borderId="0" xfId="0" applyAlignment="1">
      <alignment wrapText="1"/>
    </xf>
    <xf numFmtId="0" fontId="0" fillId="0" borderId="0" xfId="0" applyAlignment="1">
      <alignment horizontal="left" vertical="top"/>
    </xf>
    <xf numFmtId="0" fontId="0" fillId="0" borderId="0" xfId="0" applyAlignment="1">
      <alignment horizontal="left" vertical="top"/>
    </xf>
    <xf numFmtId="0" fontId="0" fillId="0" borderId="0" xfId="0" applyAlignment="1">
      <alignment horizontal="left"/>
    </xf>
    <xf numFmtId="0" fontId="0" fillId="0" borderId="0" xfId="0" applyAlignment="1">
      <alignment vertical="top"/>
    </xf>
    <xf numFmtId="0" fontId="0" fillId="0" borderId="0" xfId="0" applyAlignment="1">
      <alignment horizontal="left" vertical="top"/>
    </xf>
    <xf numFmtId="0" fontId="0" fillId="0" borderId="0" xfId="0" applyAlignment="1">
      <alignment horizontal="left" wrapText="1"/>
    </xf>
    <xf numFmtId="0" fontId="0" fillId="0" borderId="0" xfId="0" applyAlignment="1">
      <alignment vertical="top" wrapText="1"/>
    </xf>
    <xf numFmtId="0" fontId="0" fillId="0" borderId="0" xfId="0" applyAlignment="1">
      <alignment horizontal="center"/>
    </xf>
    <xf numFmtId="0" fontId="0" fillId="0" borderId="0" xfId="0" applyAlignment="1">
      <alignment horizontal="center" vertical="top"/>
    </xf>
    <xf numFmtId="0" fontId="0" fillId="0" borderId="0" xfId="0" applyAlignment="1">
      <alignment horizontal="center" vertical="top"/>
    </xf>
    <xf numFmtId="0" fontId="1" fillId="0" borderId="0" xfId="0" applyFont="1"/>
    <xf numFmtId="0" fontId="0" fillId="0" borderId="0" xfId="0" applyAlignment="1">
      <alignment horizontal="center" vertical="center"/>
    </xf>
    <xf numFmtId="0" fontId="0" fillId="0" borderId="0" xfId="0" applyAlignment="1">
      <alignment horizontal="left" wrapText="1"/>
    </xf>
    <xf numFmtId="2" fontId="0" fillId="0" borderId="0" xfId="0" applyNumberFormat="1"/>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vertical="top" wrapText="1"/>
    </xf>
    <xf numFmtId="0" fontId="0" fillId="0" borderId="0" xfId="0" applyAlignment="1">
      <alignment horizontal="left"/>
    </xf>
    <xf numFmtId="0" fontId="0" fillId="0" borderId="0" xfId="0" applyAlignment="1">
      <alignment horizontal="left"/>
    </xf>
    <xf numFmtId="0" fontId="0" fillId="2" borderId="0" xfId="0" applyFill="1"/>
    <xf numFmtId="0" fontId="0" fillId="0" borderId="0" xfId="0" applyFill="1"/>
    <xf numFmtId="0" fontId="0" fillId="2" borderId="0" xfId="0" applyFill="1" applyAlignment="1">
      <alignment horizontal="left"/>
    </xf>
    <xf numFmtId="0" fontId="0" fillId="2" borderId="0" xfId="0" applyFill="1" applyAlignment="1"/>
    <xf numFmtId="0" fontId="0" fillId="3" borderId="0" xfId="0" applyFill="1"/>
    <xf numFmtId="0" fontId="7" fillId="0" borderId="0" xfId="0" applyFont="1" applyAlignment="1">
      <alignment vertical="center"/>
    </xf>
    <xf numFmtId="0" fontId="1" fillId="0" borderId="1" xfId="0" applyFont="1" applyBorder="1" applyAlignment="1">
      <alignment wrapText="1"/>
    </xf>
    <xf numFmtId="0" fontId="1" fillId="0" borderId="1" xfId="0" applyFont="1" applyBorder="1"/>
    <xf numFmtId="0" fontId="0" fillId="0" borderId="1" xfId="0" applyBorder="1"/>
    <xf numFmtId="0" fontId="0" fillId="2" borderId="1" xfId="0" applyFill="1" applyBorder="1"/>
    <xf numFmtId="0" fontId="0" fillId="2" borderId="1" xfId="0" applyFill="1" applyBorder="1" applyAlignment="1">
      <alignment wrapText="1"/>
    </xf>
    <xf numFmtId="2" fontId="0" fillId="2" borderId="1" xfId="0" applyNumberFormat="1" applyFill="1" applyBorder="1"/>
    <xf numFmtId="0" fontId="0" fillId="0" borderId="1" xfId="0" applyFill="1" applyBorder="1"/>
    <xf numFmtId="0" fontId="0" fillId="0" borderId="1" xfId="0" applyFill="1" applyBorder="1" applyAlignment="1">
      <alignment wrapText="1"/>
    </xf>
    <xf numFmtId="2" fontId="0" fillId="0" borderId="1" xfId="0" applyNumberFormat="1" applyFill="1" applyBorder="1"/>
    <xf numFmtId="0" fontId="0" fillId="0" borderId="1" xfId="0" applyBorder="1" applyAlignment="1">
      <alignment wrapText="1"/>
    </xf>
    <xf numFmtId="2" fontId="0" fillId="0" borderId="1" xfId="0" applyNumberFormat="1" applyBorder="1"/>
    <xf numFmtId="0" fontId="0" fillId="0" borderId="1" xfId="0" applyFill="1" applyBorder="1" applyAlignment="1">
      <alignment vertical="top"/>
    </xf>
    <xf numFmtId="0" fontId="0" fillId="0" borderId="1" xfId="0" applyFill="1" applyBorder="1" applyAlignment="1">
      <alignment horizontal="left" vertical="top"/>
    </xf>
    <xf numFmtId="0" fontId="0" fillId="0" borderId="1" xfId="0" applyFill="1" applyBorder="1" applyAlignment="1">
      <alignment vertical="center"/>
    </xf>
    <xf numFmtId="0" fontId="0" fillId="2" borderId="1" xfId="0" applyFill="1" applyBorder="1" applyAlignment="1"/>
    <xf numFmtId="0" fontId="2" fillId="0" borderId="1" xfId="0" applyFont="1" applyBorder="1" applyAlignment="1">
      <alignment horizontal="left" wrapText="1"/>
    </xf>
    <xf numFmtId="0" fontId="1" fillId="0" borderId="1" xfId="0" applyFont="1" applyBorder="1" applyAlignment="1">
      <alignment horizontal="left" wrapText="1"/>
    </xf>
    <xf numFmtId="0" fontId="1" fillId="0" borderId="1" xfId="0" applyFont="1" applyBorder="1" applyAlignment="1">
      <alignment horizontal="center" vertical="center" wrapText="1"/>
    </xf>
    <xf numFmtId="0" fontId="0" fillId="0" borderId="1" xfId="0" applyBorder="1" applyAlignment="1">
      <alignmen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horizontal="center" vertical="center"/>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1" fillId="0" borderId="1" xfId="0" applyFont="1" applyBorder="1" applyAlignment="1">
      <alignment horizontal="left"/>
    </xf>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xf numFmtId="0" fontId="0" fillId="2" borderId="1" xfId="0" applyFill="1" applyBorder="1" applyAlignment="1">
      <alignment horizontal="left"/>
    </xf>
    <xf numFmtId="0" fontId="0" fillId="2" borderId="1" xfId="0" applyFill="1" applyBorder="1" applyAlignment="1">
      <alignment horizontal="left" wrapText="1"/>
    </xf>
    <xf numFmtId="0" fontId="0" fillId="4" borderId="1" xfId="0" applyFill="1" applyBorder="1" applyAlignment="1">
      <alignment vertical="top"/>
    </xf>
    <xf numFmtId="0" fontId="0" fillId="4" borderId="1" xfId="0" applyFill="1" applyBorder="1" applyAlignment="1">
      <alignment horizontal="left" vertical="top"/>
    </xf>
    <xf numFmtId="0" fontId="0" fillId="4" borderId="1" xfId="0" applyFill="1" applyBorder="1" applyAlignment="1">
      <alignment horizontal="left" vertical="top" wrapText="1"/>
    </xf>
    <xf numFmtId="0" fontId="0" fillId="4" borderId="1" xfId="0" applyFill="1" applyBorder="1" applyAlignment="1">
      <alignment horizontal="left" vertical="center" wrapText="1"/>
    </xf>
    <xf numFmtId="0" fontId="0" fillId="4" borderId="1" xfId="0" applyFill="1" applyBorder="1" applyAlignment="1">
      <alignment horizontal="center" vertical="center"/>
    </xf>
    <xf numFmtId="0" fontId="0" fillId="4" borderId="1" xfId="0" applyFill="1" applyBorder="1" applyAlignment="1">
      <alignment vertical="top" wrapText="1"/>
    </xf>
    <xf numFmtId="0" fontId="0" fillId="4" borderId="1" xfId="0" applyFill="1" applyBorder="1" applyAlignment="1">
      <alignment horizontal="center" vertical="top"/>
    </xf>
    <xf numFmtId="0" fontId="0" fillId="4" borderId="0" xfId="0" applyFill="1" applyAlignment="1">
      <alignment vertical="top"/>
    </xf>
    <xf numFmtId="0" fontId="0" fillId="5" borderId="1" xfId="0" applyFill="1" applyBorder="1" applyAlignment="1">
      <alignment vertical="top"/>
    </xf>
    <xf numFmtId="0" fontId="0" fillId="5" borderId="1" xfId="0" applyFill="1" applyBorder="1" applyAlignment="1">
      <alignment horizontal="left" vertical="top"/>
    </xf>
    <xf numFmtId="0" fontId="0" fillId="5" borderId="1" xfId="0" applyFill="1" applyBorder="1" applyAlignment="1">
      <alignment horizontal="left" vertical="top" wrapText="1"/>
    </xf>
    <xf numFmtId="0" fontId="0" fillId="5" borderId="1" xfId="0" applyFill="1" applyBorder="1" applyAlignment="1">
      <alignment horizontal="center" vertical="center"/>
    </xf>
    <xf numFmtId="0" fontId="0" fillId="5" borderId="1" xfId="0" applyFill="1" applyBorder="1" applyAlignment="1">
      <alignment vertical="top" wrapText="1"/>
    </xf>
    <xf numFmtId="0" fontId="0" fillId="5" borderId="0" xfId="0" applyFill="1" applyAlignment="1">
      <alignment vertical="top"/>
    </xf>
    <xf numFmtId="0" fontId="0" fillId="6" borderId="1" xfId="0" applyFill="1" applyBorder="1" applyAlignment="1">
      <alignment vertical="top"/>
    </xf>
    <xf numFmtId="0" fontId="0" fillId="6" borderId="1" xfId="0" applyFill="1" applyBorder="1" applyAlignment="1">
      <alignment horizontal="left" vertical="top"/>
    </xf>
    <xf numFmtId="0" fontId="0" fillId="6" borderId="1" xfId="0" applyFill="1" applyBorder="1" applyAlignment="1">
      <alignment horizontal="left" vertical="top" wrapText="1"/>
    </xf>
    <xf numFmtId="0" fontId="0" fillId="6" borderId="1" xfId="0" applyFill="1" applyBorder="1" applyAlignment="1">
      <alignment horizontal="center" vertical="center"/>
    </xf>
    <xf numFmtId="0" fontId="0" fillId="6" borderId="1" xfId="0" applyFill="1" applyBorder="1" applyAlignment="1">
      <alignment vertical="top" wrapText="1"/>
    </xf>
    <xf numFmtId="0" fontId="0" fillId="6" borderId="1" xfId="0" applyFill="1" applyBorder="1" applyAlignment="1">
      <alignment horizontal="center" vertical="top"/>
    </xf>
    <xf numFmtId="0" fontId="0" fillId="6" borderId="1" xfId="0" applyFont="1" applyFill="1" applyBorder="1" applyAlignment="1">
      <alignment vertical="top"/>
    </xf>
    <xf numFmtId="0" fontId="0" fillId="6" borderId="0" xfId="0" applyFill="1" applyAlignment="1">
      <alignment vertical="top"/>
    </xf>
    <xf numFmtId="0" fontId="0" fillId="5" borderId="1" xfId="0" applyFill="1" applyBorder="1" applyAlignment="1">
      <alignment horizontal="center" vertical="top"/>
    </xf>
    <xf numFmtId="0" fontId="0" fillId="5" borderId="1" xfId="0" applyFill="1" applyBorder="1" applyAlignment="1">
      <alignment wrapText="1"/>
    </xf>
    <xf numFmtId="0" fontId="0" fillId="6" borderId="1" xfId="0" applyFill="1" applyBorder="1" applyAlignment="1">
      <alignment wrapText="1"/>
    </xf>
    <xf numFmtId="0" fontId="3" fillId="7" borderId="1" xfId="0" applyFont="1" applyFill="1" applyBorder="1" applyAlignment="1">
      <alignment vertical="top"/>
    </xf>
    <xf numFmtId="0" fontId="0" fillId="7" borderId="1" xfId="0" applyFill="1" applyBorder="1" applyAlignment="1">
      <alignment horizontal="left" vertical="top"/>
    </xf>
    <xf numFmtId="0" fontId="0" fillId="7" borderId="1" xfId="0" applyFill="1" applyBorder="1" applyAlignment="1">
      <alignment horizontal="left" vertical="top" wrapText="1"/>
    </xf>
    <xf numFmtId="0" fontId="0" fillId="7" borderId="1" xfId="0" applyFill="1" applyBorder="1" applyAlignment="1">
      <alignment vertical="top"/>
    </xf>
    <xf numFmtId="0" fontId="0" fillId="7" borderId="1" xfId="0" applyFill="1" applyBorder="1" applyAlignment="1">
      <alignment horizontal="center" vertical="center"/>
    </xf>
    <xf numFmtId="0" fontId="0" fillId="7" borderId="1" xfId="0" applyFill="1" applyBorder="1" applyAlignment="1">
      <alignment wrapText="1"/>
    </xf>
    <xf numFmtId="0" fontId="0" fillId="7" borderId="1" xfId="0" applyFill="1" applyBorder="1" applyAlignment="1">
      <alignment horizontal="center" vertical="top"/>
    </xf>
    <xf numFmtId="0" fontId="0" fillId="7" borderId="0" xfId="0" applyFill="1" applyAlignment="1">
      <alignment vertical="top"/>
    </xf>
    <xf numFmtId="0" fontId="0" fillId="2" borderId="1" xfId="0" applyFill="1" applyBorder="1" applyAlignment="1">
      <alignment vertical="top" wrapText="1"/>
    </xf>
    <xf numFmtId="0" fontId="0" fillId="2" borderId="1" xfId="0" applyFont="1" applyFill="1" applyBorder="1" applyAlignment="1">
      <alignment wrapText="1"/>
    </xf>
    <xf numFmtId="0" fontId="0" fillId="0" borderId="1" xfId="0" applyFill="1" applyBorder="1" applyAlignment="1">
      <alignment vertical="top" wrapText="1"/>
    </xf>
    <xf numFmtId="0" fontId="3" fillId="6" borderId="1" xfId="0" applyFont="1" applyFill="1" applyBorder="1" applyAlignment="1">
      <alignment vertical="top"/>
    </xf>
    <xf numFmtId="0" fontId="0" fillId="6" borderId="1" xfId="0" applyFill="1" applyBorder="1" applyAlignment="1">
      <alignment horizontal="left"/>
    </xf>
    <xf numFmtId="0" fontId="0" fillId="6" borderId="1" xfId="0" applyFill="1" applyBorder="1" applyAlignment="1">
      <alignment horizontal="left" wrapText="1"/>
    </xf>
    <xf numFmtId="0" fontId="0" fillId="6" borderId="0" xfId="0" applyFill="1" applyAlignment="1">
      <alignment horizontal="left"/>
    </xf>
    <xf numFmtId="0" fontId="0" fillId="4" borderId="0" xfId="0" applyFill="1" applyAlignment="1">
      <alignment horizontal="left"/>
    </xf>
    <xf numFmtId="0" fontId="0" fillId="4" borderId="1" xfId="0" applyFill="1" applyBorder="1" applyAlignment="1">
      <alignment horizontal="left"/>
    </xf>
    <xf numFmtId="0" fontId="0" fillId="4" borderId="1" xfId="0" applyFill="1" applyBorder="1" applyAlignment="1">
      <alignment horizontal="left" wrapText="1"/>
    </xf>
    <xf numFmtId="0" fontId="0" fillId="4" borderId="1" xfId="0" applyFill="1" applyBorder="1" applyAlignment="1">
      <alignment horizontal="center" vertical="top" wrapText="1"/>
    </xf>
    <xf numFmtId="0" fontId="0" fillId="11" borderId="0" xfId="0" applyFill="1"/>
    <xf numFmtId="0" fontId="1" fillId="0" borderId="0" xfId="0" applyFont="1" applyAlignment="1">
      <alignment wrapText="1"/>
    </xf>
    <xf numFmtId="0" fontId="0" fillId="0" borderId="1" xfId="0" applyFont="1" applyBorder="1"/>
    <xf numFmtId="0" fontId="0" fillId="11" borderId="0" xfId="0" applyFill="1" applyAlignment="1">
      <alignment wrapText="1"/>
    </xf>
    <xf numFmtId="0" fontId="1" fillId="0" borderId="0" xfId="0" applyFont="1" applyAlignment="1"/>
    <xf numFmtId="0" fontId="0" fillId="0" borderId="0" xfId="0" applyFill="1" applyBorder="1"/>
    <xf numFmtId="0" fontId="1" fillId="12" borderId="0" xfId="0" applyFont="1" applyFill="1"/>
    <xf numFmtId="0" fontId="0" fillId="12" borderId="0" xfId="0" applyFill="1"/>
    <xf numFmtId="0" fontId="0" fillId="12" borderId="0" xfId="0" applyFill="1" applyAlignment="1">
      <alignment wrapText="1"/>
    </xf>
    <xf numFmtId="0" fontId="0" fillId="0" borderId="1" xfId="0" applyBorder="1" applyAlignment="1" applyProtection="1">
      <protection locked="0"/>
    </xf>
    <xf numFmtId="0" fontId="0" fillId="0" borderId="1" xfId="0" applyFont="1" applyBorder="1" applyAlignment="1">
      <alignment wrapText="1"/>
    </xf>
    <xf numFmtId="0" fontId="1" fillId="12" borderId="1" xfId="0" applyFont="1" applyFill="1" applyBorder="1"/>
    <xf numFmtId="0" fontId="0" fillId="12" borderId="1" xfId="0" applyFill="1" applyBorder="1"/>
    <xf numFmtId="0" fontId="0" fillId="12" borderId="1" xfId="0" applyFill="1" applyBorder="1" applyAlignment="1">
      <alignment wrapText="1"/>
    </xf>
    <xf numFmtId="0" fontId="1" fillId="0" borderId="1" xfId="0" applyFont="1" applyFill="1" applyBorder="1"/>
    <xf numFmtId="2" fontId="1" fillId="0" borderId="1" xfId="0" applyNumberFormat="1" applyFont="1" applyFill="1" applyBorder="1"/>
    <xf numFmtId="0" fontId="1" fillId="0" borderId="1" xfId="0" applyFont="1" applyFill="1" applyBorder="1" applyAlignment="1">
      <alignment vertical="center"/>
    </xf>
    <xf numFmtId="2" fontId="1" fillId="0" borderId="1" xfId="0" applyNumberFormat="1" applyFont="1" applyBorder="1"/>
    <xf numFmtId="0" fontId="0" fillId="0" borderId="0" xfId="0" applyAlignment="1"/>
    <xf numFmtId="0" fontId="1" fillId="8" borderId="1" xfId="0" applyFont="1" applyFill="1" applyBorder="1" applyAlignment="1">
      <alignment wrapText="1"/>
    </xf>
    <xf numFmtId="0" fontId="1" fillId="9" borderId="1" xfId="0" applyFont="1" applyFill="1" applyBorder="1" applyAlignment="1">
      <alignment wrapText="1"/>
    </xf>
    <xf numFmtId="0" fontId="1" fillId="10" borderId="1" xfId="0" applyFont="1" applyFill="1" applyBorder="1" applyAlignment="1">
      <alignment wrapText="1"/>
    </xf>
    <xf numFmtId="2" fontId="0" fillId="9" borderId="1" xfId="0" applyNumberFormat="1" applyFill="1" applyBorder="1"/>
    <xf numFmtId="2" fontId="0" fillId="10" borderId="1" xfId="0" applyNumberFormat="1" applyFill="1" applyBorder="1"/>
    <xf numFmtId="0" fontId="1" fillId="0" borderId="1" xfId="0" applyFont="1" applyFill="1" applyBorder="1" applyAlignment="1">
      <alignment wrapText="1"/>
    </xf>
    <xf numFmtId="0" fontId="0" fillId="0" borderId="0" xfId="0" applyFont="1" applyFill="1" applyAlignment="1">
      <alignment wrapText="1"/>
    </xf>
    <xf numFmtId="0" fontId="8" fillId="0" borderId="0" xfId="0" applyFont="1" applyAlignment="1">
      <alignment wrapText="1"/>
    </xf>
    <xf numFmtId="0" fontId="0" fillId="0" borderId="0" xfId="0" applyAlignment="1">
      <alignment horizontal="left" wrapText="1" indent="2"/>
    </xf>
    <xf numFmtId="0" fontId="0" fillId="0" borderId="0" xfId="0" applyFill="1" applyAlignment="1">
      <alignment horizontal="left" wrapText="1" indent="2"/>
    </xf>
    <xf numFmtId="2" fontId="3" fillId="10" borderId="1" xfId="0" applyNumberFormat="1" applyFont="1" applyFill="1" applyBorder="1"/>
    <xf numFmtId="0" fontId="0" fillId="0" borderId="0" xfId="0" applyBorder="1"/>
    <xf numFmtId="0" fontId="0" fillId="0" borderId="0" xfId="0" applyBorder="1" applyAlignment="1">
      <alignment wrapText="1"/>
    </xf>
    <xf numFmtId="2" fontId="0" fillId="0" borderId="0" xfId="0" applyNumberFormat="1" applyBorder="1"/>
    <xf numFmtId="0" fontId="9" fillId="0" borderId="0" xfId="0" applyFont="1"/>
    <xf numFmtId="0" fontId="3" fillId="0" borderId="1" xfId="0" applyFont="1" applyBorder="1" applyAlignment="1">
      <alignment wrapText="1"/>
    </xf>
    <xf numFmtId="0" fontId="3" fillId="0" borderId="0" xfId="0" applyFont="1" applyAlignment="1">
      <alignment vertical="center"/>
    </xf>
    <xf numFmtId="0" fontId="1" fillId="0" borderId="0" xfId="0" applyFont="1" applyFill="1"/>
    <xf numFmtId="0" fontId="0" fillId="0" borderId="0" xfId="0" applyAlignment="1">
      <alignment horizontal="left" indent="1"/>
    </xf>
    <xf numFmtId="2" fontId="1" fillId="8" borderId="1" xfId="0" applyNumberFormat="1" applyFont="1" applyFill="1" applyBorder="1"/>
    <xf numFmtId="0" fontId="3" fillId="0" borderId="1" xfId="0" applyFont="1" applyBorder="1"/>
    <xf numFmtId="0" fontId="11" fillId="0" borderId="1" xfId="0" applyFont="1" applyBorder="1" applyAlignment="1">
      <alignment wrapText="1"/>
    </xf>
    <xf numFmtId="0" fontId="3" fillId="0" borderId="1" xfId="0" applyFont="1" applyFill="1" applyBorder="1"/>
    <xf numFmtId="0" fontId="3" fillId="2" borderId="1" xfId="0" applyFont="1" applyFill="1" applyBorder="1"/>
    <xf numFmtId="0" fontId="3" fillId="0" borderId="1" xfId="0" applyFont="1" applyFill="1" applyBorder="1" applyAlignment="1">
      <alignment vertical="top" wrapText="1"/>
    </xf>
    <xf numFmtId="2" fontId="3" fillId="0" borderId="1" xfId="0" applyNumberFormat="1" applyFont="1" applyFill="1" applyBorder="1"/>
    <xf numFmtId="0" fontId="3" fillId="2" borderId="1" xfId="0" applyFont="1" applyFill="1" applyBorder="1" applyAlignment="1">
      <alignment wrapText="1"/>
    </xf>
    <xf numFmtId="0" fontId="3" fillId="0" borderId="0" xfId="0" applyFont="1"/>
    <xf numFmtId="0" fontId="3" fillId="0" borderId="1" xfId="0" applyFont="1" applyFill="1" applyBorder="1" applyAlignment="1">
      <alignment vertical="top"/>
    </xf>
    <xf numFmtId="0" fontId="3" fillId="0" borderId="1" xfId="0" applyFont="1" applyFill="1" applyBorder="1" applyAlignment="1">
      <alignment wrapText="1"/>
    </xf>
    <xf numFmtId="0" fontId="12" fillId="0" borderId="1" xfId="0" applyFont="1" applyFill="1" applyBorder="1" applyAlignment="1">
      <alignment wrapText="1"/>
    </xf>
    <xf numFmtId="0" fontId="13" fillId="0" borderId="1" xfId="0" applyFont="1" applyFill="1" applyBorder="1" applyAlignment="1">
      <alignment wrapText="1"/>
    </xf>
    <xf numFmtId="2" fontId="3" fillId="0" borderId="1" xfId="0" applyNumberFormat="1" applyFont="1" applyBorder="1"/>
    <xf numFmtId="2" fontId="11" fillId="8" borderId="1" xfId="0" applyNumberFormat="1" applyFont="1" applyFill="1" applyBorder="1"/>
    <xf numFmtId="2" fontId="3" fillId="9" borderId="1" xfId="0" applyNumberFormat="1" applyFont="1" applyFill="1" applyBorder="1"/>
    <xf numFmtId="0" fontId="3" fillId="0" borderId="0" xfId="0" applyFont="1" applyFill="1" applyAlignment="1">
      <alignment wrapText="1"/>
    </xf>
    <xf numFmtId="0" fontId="3" fillId="0" borderId="0" xfId="0" applyFont="1" applyFill="1" applyAlignment="1">
      <alignment horizontal="left" wrapText="1" indent="2"/>
    </xf>
    <xf numFmtId="0" fontId="3" fillId="0" borderId="0" xfId="0" applyFont="1" applyAlignment="1">
      <alignment horizontal="left" wrapText="1" indent="2"/>
    </xf>
    <xf numFmtId="0" fontId="8" fillId="0" borderId="0" xfId="0" applyFont="1" applyFill="1" applyAlignment="1">
      <alignment wrapText="1"/>
    </xf>
    <xf numFmtId="0" fontId="0" fillId="4" borderId="1" xfId="0" applyFill="1" applyBorder="1" applyAlignment="1">
      <alignment vertical="top" wrapText="1"/>
    </xf>
    <xf numFmtId="0" fontId="0" fillId="0" borderId="1" xfId="0" applyBorder="1" applyAlignment="1">
      <alignment horizontal="left" vertical="top" wrapText="1"/>
    </xf>
    <xf numFmtId="0" fontId="1" fillId="0" borderId="1" xfId="0" applyFont="1" applyBorder="1" applyAlignment="1">
      <alignment horizontal="center"/>
    </xf>
    <xf numFmtId="0" fontId="11" fillId="0" borderId="1"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Rodent Fue - Minegishi et 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Calculations!$D$1</c:f>
              <c:strCache>
                <c:ptCount val="1"/>
                <c:pt idx="0">
                  <c:v>Fue</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41681889763779528"/>
                  <c:y val="-6.634040536599591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Calculations!$C$2:$C$6</c:f>
              <c:numCache>
                <c:formatCode>General</c:formatCode>
                <c:ptCount val="5"/>
                <c:pt idx="0">
                  <c:v>697.61300000000006</c:v>
                </c:pt>
                <c:pt idx="2">
                  <c:v>430.89</c:v>
                </c:pt>
                <c:pt idx="3">
                  <c:v>327.60000000000002</c:v>
                </c:pt>
                <c:pt idx="4">
                  <c:v>285.48</c:v>
                </c:pt>
              </c:numCache>
            </c:numRef>
          </c:xVal>
          <c:yVal>
            <c:numRef>
              <c:f>Calculations!$D$2:$D$6</c:f>
              <c:numCache>
                <c:formatCode>0.00</c:formatCode>
                <c:ptCount val="5"/>
                <c:pt idx="0">
                  <c:v>0.5</c:v>
                </c:pt>
                <c:pt idx="2">
                  <c:v>0.43230000000000002</c:v>
                </c:pt>
                <c:pt idx="3">
                  <c:v>0.67169999999999996</c:v>
                </c:pt>
                <c:pt idx="4">
                  <c:v>0.93479999999999996</c:v>
                </c:pt>
              </c:numCache>
            </c:numRef>
          </c:yVal>
          <c:smooth val="0"/>
          <c:extLst>
            <c:ext xmlns:c16="http://schemas.microsoft.com/office/drawing/2014/chart" uri="{C3380CC4-5D6E-409C-BE32-E72D297353CC}">
              <c16:uniqueId val="{00000000-DB32-48A1-9BFE-0159BA61402F}"/>
            </c:ext>
          </c:extLst>
        </c:ser>
        <c:dLbls>
          <c:showLegendKey val="0"/>
          <c:showVal val="0"/>
          <c:showCatName val="0"/>
          <c:showSerName val="0"/>
          <c:showPercent val="0"/>
          <c:showBubbleSize val="0"/>
        </c:dLbls>
        <c:axId val="782096080"/>
        <c:axId val="1393340096"/>
      </c:scatterChart>
      <c:valAx>
        <c:axId val="7820960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MW</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3340096"/>
        <c:crosses val="autoZero"/>
        <c:crossBetween val="midCat"/>
      </c:valAx>
      <c:valAx>
        <c:axId val="1393340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0960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Calculations!$E$1</c:f>
              <c:strCache>
                <c:ptCount val="1"/>
                <c:pt idx="0">
                  <c:v>Fue - Chlorinated only</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39658667204088843"/>
                  <c:y val="-0.387367185778428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Calculations!$C$2:$C$6</c:f>
              <c:numCache>
                <c:formatCode>General</c:formatCode>
                <c:ptCount val="5"/>
                <c:pt idx="0">
                  <c:v>697.61300000000006</c:v>
                </c:pt>
                <c:pt idx="2">
                  <c:v>430.89</c:v>
                </c:pt>
                <c:pt idx="3">
                  <c:v>327.60000000000002</c:v>
                </c:pt>
                <c:pt idx="4">
                  <c:v>285.48</c:v>
                </c:pt>
              </c:numCache>
            </c:numRef>
          </c:xVal>
          <c:yVal>
            <c:numRef>
              <c:f>Calculations!$E$2:$E$6</c:f>
              <c:numCache>
                <c:formatCode>0.00</c:formatCode>
                <c:ptCount val="5"/>
                <c:pt idx="2">
                  <c:v>0.43230000000000002</c:v>
                </c:pt>
                <c:pt idx="3">
                  <c:v>0.67169999999999996</c:v>
                </c:pt>
                <c:pt idx="4">
                  <c:v>0.93479999999999996</c:v>
                </c:pt>
              </c:numCache>
            </c:numRef>
          </c:yVal>
          <c:smooth val="0"/>
          <c:extLst>
            <c:ext xmlns:c16="http://schemas.microsoft.com/office/drawing/2014/chart" uri="{C3380CC4-5D6E-409C-BE32-E72D297353CC}">
              <c16:uniqueId val="{00000000-C26C-4A47-9084-C2E91D37C03A}"/>
            </c:ext>
          </c:extLst>
        </c:ser>
        <c:dLbls>
          <c:showLegendKey val="0"/>
          <c:showVal val="0"/>
          <c:showCatName val="0"/>
          <c:showSerName val="0"/>
          <c:showPercent val="0"/>
          <c:showBubbleSize val="0"/>
        </c:dLbls>
        <c:axId val="168478048"/>
        <c:axId val="1381852864"/>
      </c:scatterChart>
      <c:valAx>
        <c:axId val="16847804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MW</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1852864"/>
        <c:crosses val="autoZero"/>
        <c:crossBetween val="midCat"/>
      </c:valAx>
      <c:valAx>
        <c:axId val="138185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47804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521856</xdr:colOff>
      <xdr:row>0</xdr:row>
      <xdr:rowOff>9813</xdr:rowOff>
    </xdr:from>
    <xdr:to>
      <xdr:col>9</xdr:col>
      <xdr:colOff>2701637</xdr:colOff>
      <xdr:row>6</xdr:row>
      <xdr:rowOff>435840</xdr:rowOff>
    </xdr:to>
    <xdr:graphicFrame macro="">
      <xdr:nvGraphicFramePr>
        <xdr:cNvPr id="6" name="Chart 5" descr="Molecular Weight and Fraction Excreted as Urine (FuE) plot and data">
          <a:extLst>
            <a:ext uri="{FF2B5EF4-FFF2-40B4-BE49-F238E27FC236}">
              <a16:creationId xmlns:a16="http://schemas.microsoft.com/office/drawing/2014/main" id="{8A3ED674-E75C-455E-BA20-04494D5FD8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2898198</xdr:colOff>
      <xdr:row>0</xdr:row>
      <xdr:rowOff>15297</xdr:rowOff>
    </xdr:from>
    <xdr:to>
      <xdr:col>13</xdr:col>
      <xdr:colOff>109393</xdr:colOff>
      <xdr:row>6</xdr:row>
      <xdr:rowOff>441324</xdr:rowOff>
    </xdr:to>
    <xdr:graphicFrame macro="">
      <xdr:nvGraphicFramePr>
        <xdr:cNvPr id="7" name="Chart 6" descr="Molecular Weight and Fraction Excreted as Urine (FuE) chlorinated only plot and data">
          <a:extLst>
            <a:ext uri="{FF2B5EF4-FFF2-40B4-BE49-F238E27FC236}">
              <a16:creationId xmlns:a16="http://schemas.microsoft.com/office/drawing/2014/main" id="{3B0C580A-D91C-4455-AAC7-37EF131169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760FC-339F-46CC-8743-12B64A02D0B9}">
  <dimension ref="A1:B30"/>
  <sheetViews>
    <sheetView tabSelected="1" workbookViewId="0"/>
  </sheetViews>
  <sheetFormatPr defaultRowHeight="15" x14ac:dyDescent="0.25"/>
  <cols>
    <col min="1" max="1" width="135.5703125" style="1" customWidth="1"/>
  </cols>
  <sheetData>
    <row r="1" spans="1:1" ht="30" x14ac:dyDescent="0.25">
      <c r="A1" s="1" t="s">
        <v>484</v>
      </c>
    </row>
    <row r="2" spans="1:1" ht="30" x14ac:dyDescent="0.25">
      <c r="A2" s="1" t="s">
        <v>485</v>
      </c>
    </row>
    <row r="4" spans="1:1" x14ac:dyDescent="0.25">
      <c r="A4" s="130" t="s">
        <v>488</v>
      </c>
    </row>
    <row r="5" spans="1:1" ht="30" x14ac:dyDescent="0.25">
      <c r="A5" s="1" t="s">
        <v>489</v>
      </c>
    </row>
    <row r="6" spans="1:1" ht="30" x14ac:dyDescent="0.25">
      <c r="A6" s="1" t="s">
        <v>515</v>
      </c>
    </row>
    <row r="7" spans="1:1" ht="30" x14ac:dyDescent="0.25">
      <c r="A7" s="1" t="s">
        <v>490</v>
      </c>
    </row>
    <row r="8" spans="1:1" ht="30" x14ac:dyDescent="0.25">
      <c r="A8" s="1" t="s">
        <v>491</v>
      </c>
    </row>
    <row r="9" spans="1:1" x14ac:dyDescent="0.25">
      <c r="A9" s="1" t="s">
        <v>492</v>
      </c>
    </row>
    <row r="10" spans="1:1" ht="30" x14ac:dyDescent="0.25">
      <c r="A10" s="1" t="s">
        <v>487</v>
      </c>
    </row>
    <row r="12" spans="1:1" x14ac:dyDescent="0.25">
      <c r="A12" s="161" t="s">
        <v>486</v>
      </c>
    </row>
    <row r="13" spans="1:1" ht="30" x14ac:dyDescent="0.25">
      <c r="A13" s="129" t="s">
        <v>549</v>
      </c>
    </row>
    <row r="14" spans="1:1" ht="45" x14ac:dyDescent="0.25">
      <c r="A14" s="131" t="s">
        <v>523</v>
      </c>
    </row>
    <row r="15" spans="1:1" x14ac:dyDescent="0.25">
      <c r="A15" s="129" t="s">
        <v>537</v>
      </c>
    </row>
    <row r="16" spans="1:1" x14ac:dyDescent="0.25">
      <c r="A16" s="129" t="s">
        <v>535</v>
      </c>
    </row>
    <row r="17" spans="1:2" ht="30" x14ac:dyDescent="0.25">
      <c r="A17" s="129" t="s">
        <v>536</v>
      </c>
    </row>
    <row r="18" spans="1:2" ht="30" x14ac:dyDescent="0.25">
      <c r="A18" s="129" t="s">
        <v>550</v>
      </c>
    </row>
    <row r="19" spans="1:2" ht="45" x14ac:dyDescent="0.25">
      <c r="A19" s="158" t="s">
        <v>538</v>
      </c>
    </row>
    <row r="20" spans="1:2" ht="30" x14ac:dyDescent="0.25">
      <c r="A20" s="158" t="s">
        <v>541</v>
      </c>
    </row>
    <row r="21" spans="1:2" ht="30" x14ac:dyDescent="0.25">
      <c r="A21" s="158" t="s">
        <v>545</v>
      </c>
    </row>
    <row r="22" spans="1:2" ht="30" x14ac:dyDescent="0.25">
      <c r="A22" s="159" t="s">
        <v>520</v>
      </c>
      <c r="B22" s="141"/>
    </row>
    <row r="23" spans="1:2" x14ac:dyDescent="0.25">
      <c r="A23" s="160" t="s">
        <v>521</v>
      </c>
      <c r="B23" s="12"/>
    </row>
    <row r="24" spans="1:2" ht="30" x14ac:dyDescent="0.25">
      <c r="A24" s="160" t="s">
        <v>544</v>
      </c>
      <c r="B24" s="12"/>
    </row>
    <row r="25" spans="1:2" ht="30" x14ac:dyDescent="0.25">
      <c r="A25" s="129" t="s">
        <v>546</v>
      </c>
    </row>
    <row r="26" spans="1:2" x14ac:dyDescent="0.25">
      <c r="A26" s="132" t="s">
        <v>476</v>
      </c>
    </row>
    <row r="27" spans="1:2" ht="30" x14ac:dyDescent="0.25">
      <c r="A27" s="160" t="s">
        <v>522</v>
      </c>
    </row>
    <row r="28" spans="1:2" ht="119.45" customHeight="1" x14ac:dyDescent="0.25">
      <c r="A28" s="160" t="s">
        <v>547</v>
      </c>
      <c r="B28" s="12"/>
    </row>
    <row r="29" spans="1:2" ht="45" x14ac:dyDescent="0.25">
      <c r="A29" s="131" t="s">
        <v>533</v>
      </c>
    </row>
    <row r="30" spans="1:2" x14ac:dyDescent="0.25">
      <c r="A30" s="129" t="s">
        <v>548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F6E5A-8E59-467E-86D7-F1B3D5F282F5}">
  <dimension ref="A1:O63"/>
  <sheetViews>
    <sheetView zoomScale="110" zoomScaleNormal="110" workbookViewId="0">
      <selection activeCell="B67" sqref="B67"/>
    </sheetView>
  </sheetViews>
  <sheetFormatPr defaultRowHeight="15" x14ac:dyDescent="0.25"/>
  <cols>
    <col min="1" max="1" width="23.5703125" customWidth="1"/>
    <col min="2" max="2" width="21.7109375" customWidth="1"/>
    <col min="3" max="3" width="11.42578125" customWidth="1"/>
    <col min="4" max="4" width="10.42578125" customWidth="1"/>
    <col min="6" max="6" width="13.85546875" customWidth="1"/>
    <col min="7" max="7" width="10.5703125" customWidth="1"/>
    <col min="9" max="9" width="11.5703125" customWidth="1"/>
    <col min="10" max="10" width="74.140625" customWidth="1"/>
  </cols>
  <sheetData>
    <row r="1" spans="1:6" x14ac:dyDescent="0.25">
      <c r="A1" s="28" t="s">
        <v>251</v>
      </c>
      <c r="B1" s="28" t="s">
        <v>250</v>
      </c>
      <c r="C1" s="28" t="s">
        <v>252</v>
      </c>
      <c r="D1" s="28" t="s">
        <v>255</v>
      </c>
      <c r="E1" s="28" t="s">
        <v>256</v>
      </c>
      <c r="F1" s="29"/>
    </row>
    <row r="2" spans="1:6" ht="51" customHeight="1" x14ac:dyDescent="0.25">
      <c r="A2" s="29" t="s">
        <v>244</v>
      </c>
      <c r="B2" s="36" t="s">
        <v>253</v>
      </c>
      <c r="C2" s="113">
        <v>697.61300000000006</v>
      </c>
      <c r="D2" s="37">
        <v>0.5</v>
      </c>
      <c r="E2" s="37"/>
      <c r="F2" s="29"/>
    </row>
    <row r="3" spans="1:6" ht="42.95" customHeight="1" x14ac:dyDescent="0.25">
      <c r="A3" s="29" t="s">
        <v>244</v>
      </c>
      <c r="B3" s="36" t="s">
        <v>245</v>
      </c>
      <c r="C3" s="29"/>
      <c r="D3" s="37"/>
      <c r="E3" s="37"/>
      <c r="F3" s="29" t="s">
        <v>254</v>
      </c>
    </row>
    <row r="4" spans="1:6" ht="44.1" customHeight="1" x14ac:dyDescent="0.25">
      <c r="A4" s="29" t="s">
        <v>244</v>
      </c>
      <c r="B4" s="36" t="s">
        <v>188</v>
      </c>
      <c r="C4" s="29">
        <v>430.89</v>
      </c>
      <c r="D4" s="37">
        <v>0.43230000000000002</v>
      </c>
      <c r="E4" s="37">
        <v>0.43230000000000002</v>
      </c>
      <c r="F4" s="29"/>
    </row>
    <row r="5" spans="1:6" ht="44.45" customHeight="1" x14ac:dyDescent="0.25">
      <c r="A5" s="29" t="s">
        <v>244</v>
      </c>
      <c r="B5" s="36" t="s">
        <v>473</v>
      </c>
      <c r="C5" s="29">
        <v>327.60000000000002</v>
      </c>
      <c r="D5" s="37">
        <v>0.67169999999999996</v>
      </c>
      <c r="E5" s="37">
        <v>0.67169999999999996</v>
      </c>
      <c r="F5" s="29"/>
    </row>
    <row r="6" spans="1:6" ht="39.950000000000003" customHeight="1" x14ac:dyDescent="0.25">
      <c r="A6" s="29" t="s">
        <v>244</v>
      </c>
      <c r="B6" s="36" t="s">
        <v>247</v>
      </c>
      <c r="C6" s="29">
        <v>285.48</v>
      </c>
      <c r="D6" s="37">
        <v>0.93479999999999996</v>
      </c>
      <c r="E6" s="37">
        <v>0.93479999999999996</v>
      </c>
      <c r="F6" s="29"/>
    </row>
    <row r="7" spans="1:6" ht="39.950000000000003" customHeight="1" x14ac:dyDescent="0.25">
      <c r="A7" s="134"/>
      <c r="B7" s="135"/>
      <c r="C7" s="134"/>
      <c r="D7" s="136"/>
      <c r="E7" s="136"/>
      <c r="F7" s="134"/>
    </row>
    <row r="8" spans="1:6" s="25" customFormat="1" x14ac:dyDescent="0.25">
      <c r="A8" s="25" t="s">
        <v>483</v>
      </c>
    </row>
    <row r="10" spans="1:6" x14ac:dyDescent="0.25">
      <c r="A10" s="28" t="s">
        <v>472</v>
      </c>
      <c r="B10" s="29"/>
      <c r="C10" s="29"/>
      <c r="D10" s="29"/>
      <c r="E10" s="29"/>
      <c r="F10" s="29"/>
    </row>
    <row r="11" spans="1:6" x14ac:dyDescent="0.25">
      <c r="A11" s="29"/>
      <c r="B11" s="28" t="s">
        <v>257</v>
      </c>
      <c r="C11" s="28" t="s">
        <v>258</v>
      </c>
      <c r="D11" s="28"/>
      <c r="E11" s="28" t="s">
        <v>259</v>
      </c>
      <c r="F11" s="28" t="s">
        <v>260</v>
      </c>
    </row>
    <row r="12" spans="1:6" x14ac:dyDescent="0.25">
      <c r="A12" s="29" t="s">
        <v>531</v>
      </c>
      <c r="B12" s="37">
        <v>0.2726045883940621</v>
      </c>
      <c r="C12" s="37">
        <v>8.549222797927461E-2</v>
      </c>
      <c r="D12" s="37"/>
      <c r="E12" s="37">
        <v>0.49331550802139035</v>
      </c>
      <c r="F12" s="37">
        <v>0.42515379357484623</v>
      </c>
    </row>
    <row r="13" spans="1:6" x14ac:dyDescent="0.25">
      <c r="A13" s="29" t="s">
        <v>471</v>
      </c>
      <c r="B13" s="37">
        <f>(B12+C12)/2</f>
        <v>0.17904840818666834</v>
      </c>
      <c r="C13" s="29"/>
      <c r="D13" s="29"/>
      <c r="E13" s="37">
        <f>(E12+F12)/2</f>
        <v>0.45923465079811832</v>
      </c>
      <c r="F13" s="29"/>
    </row>
    <row r="15" spans="1:6" x14ac:dyDescent="0.25">
      <c r="A15" s="28" t="s">
        <v>262</v>
      </c>
      <c r="B15" s="29"/>
    </row>
    <row r="16" spans="1:6" x14ac:dyDescent="0.25">
      <c r="A16" s="29" t="s">
        <v>263</v>
      </c>
      <c r="B16" s="37">
        <f>B13/E13</f>
        <v>0.38988436058885034</v>
      </c>
      <c r="F16" s="15"/>
    </row>
    <row r="17" spans="1:9" x14ac:dyDescent="0.25">
      <c r="A17" s="29" t="s">
        <v>264</v>
      </c>
      <c r="B17" s="37">
        <f>B12/E12</f>
        <v>0.55259683501018553</v>
      </c>
      <c r="F17" s="15"/>
    </row>
    <row r="18" spans="1:9" x14ac:dyDescent="0.25">
      <c r="A18" s="29" t="s">
        <v>265</v>
      </c>
      <c r="B18" s="37">
        <f>C12/F12</f>
        <v>0.20108541725671825</v>
      </c>
      <c r="F18" s="15"/>
    </row>
    <row r="21" spans="1:9" s="25" customFormat="1" x14ac:dyDescent="0.25">
      <c r="A21" s="25" t="s">
        <v>503</v>
      </c>
    </row>
    <row r="22" spans="1:9" ht="60" x14ac:dyDescent="0.25">
      <c r="A22" s="28" t="s">
        <v>251</v>
      </c>
      <c r="B22" s="28" t="s">
        <v>364</v>
      </c>
      <c r="C22" s="27" t="s">
        <v>377</v>
      </c>
      <c r="D22" s="27" t="s">
        <v>365</v>
      </c>
      <c r="E22" s="28" t="s">
        <v>255</v>
      </c>
      <c r="F22" s="27" t="s">
        <v>366</v>
      </c>
      <c r="G22" s="27" t="s">
        <v>367</v>
      </c>
      <c r="H22" s="27" t="s">
        <v>1</v>
      </c>
      <c r="I22" s="27" t="s">
        <v>20</v>
      </c>
    </row>
    <row r="23" spans="1:9" ht="45" x14ac:dyDescent="0.25">
      <c r="A23" s="29" t="s">
        <v>292</v>
      </c>
      <c r="B23" s="114" t="s">
        <v>291</v>
      </c>
      <c r="C23" s="29">
        <v>0.57210000000000005</v>
      </c>
      <c r="D23" s="29" t="s">
        <v>73</v>
      </c>
      <c r="E23" s="29">
        <v>0.04</v>
      </c>
      <c r="F23" s="29" t="s">
        <v>30</v>
      </c>
      <c r="G23" s="37"/>
      <c r="H23" s="29" t="s">
        <v>61</v>
      </c>
      <c r="I23" s="29" t="s">
        <v>368</v>
      </c>
    </row>
    <row r="24" spans="1:9" ht="45" x14ac:dyDescent="0.25">
      <c r="A24" s="29" t="s">
        <v>244</v>
      </c>
      <c r="B24" s="36" t="s">
        <v>291</v>
      </c>
      <c r="C24" s="29">
        <v>0.5</v>
      </c>
      <c r="D24" s="29" t="s">
        <v>382</v>
      </c>
      <c r="E24" s="29"/>
      <c r="F24" s="37"/>
      <c r="G24" s="29"/>
      <c r="H24" s="29" t="s">
        <v>61</v>
      </c>
      <c r="I24" s="29" t="s">
        <v>383</v>
      </c>
    </row>
    <row r="25" spans="1:9" x14ac:dyDescent="0.25">
      <c r="A25" s="28" t="s">
        <v>388</v>
      </c>
      <c r="B25" s="28" t="s">
        <v>288</v>
      </c>
      <c r="C25" s="27"/>
      <c r="D25" s="27" t="s">
        <v>73</v>
      </c>
      <c r="E25" s="28">
        <v>0.04</v>
      </c>
      <c r="F25" s="27"/>
      <c r="G25" s="27"/>
      <c r="H25" s="27"/>
      <c r="I25" s="139" t="s">
        <v>504</v>
      </c>
    </row>
    <row r="26" spans="1:9" x14ac:dyDescent="0.25">
      <c r="A26" s="115"/>
      <c r="B26" s="116"/>
      <c r="C26" s="117"/>
      <c r="D26" s="117"/>
      <c r="E26" s="116"/>
      <c r="F26" s="117"/>
      <c r="G26" s="117"/>
      <c r="H26" s="117"/>
      <c r="I26" s="117"/>
    </row>
    <row r="27" spans="1:9" s="109" customFormat="1" ht="43.5" customHeight="1" x14ac:dyDescent="0.25">
      <c r="A27" s="33" t="s">
        <v>369</v>
      </c>
      <c r="B27" s="34" t="s">
        <v>171</v>
      </c>
      <c r="C27" s="33">
        <v>0.53990000000000005</v>
      </c>
      <c r="D27" s="33" t="s">
        <v>54</v>
      </c>
      <c r="E27" s="33">
        <v>0.34</v>
      </c>
      <c r="F27" s="33" t="s">
        <v>30</v>
      </c>
      <c r="G27" s="35">
        <f>E27</f>
        <v>0.34</v>
      </c>
      <c r="H27" s="33" t="s">
        <v>61</v>
      </c>
      <c r="I27" s="33" t="s">
        <v>368</v>
      </c>
    </row>
    <row r="28" spans="1:9" s="109" customFormat="1" ht="45" x14ac:dyDescent="0.25">
      <c r="A28" s="33" t="s">
        <v>186</v>
      </c>
      <c r="B28" s="34" t="s">
        <v>171</v>
      </c>
      <c r="C28" s="33" t="s">
        <v>371</v>
      </c>
      <c r="D28" s="33" t="s">
        <v>54</v>
      </c>
      <c r="E28" s="33">
        <v>0.28000000000000003</v>
      </c>
      <c r="F28" s="33" t="s">
        <v>55</v>
      </c>
      <c r="G28" s="35">
        <v>0.28000000000000003</v>
      </c>
      <c r="H28" s="33" t="s">
        <v>61</v>
      </c>
      <c r="I28" s="33" t="s">
        <v>433</v>
      </c>
    </row>
    <row r="29" spans="1:9" s="109" customFormat="1" ht="45" x14ac:dyDescent="0.25">
      <c r="A29" s="33" t="s">
        <v>244</v>
      </c>
      <c r="B29" s="34" t="s">
        <v>171</v>
      </c>
      <c r="C29" s="33">
        <v>0.43</v>
      </c>
      <c r="D29" s="33" t="s">
        <v>382</v>
      </c>
      <c r="E29" s="33"/>
      <c r="F29" s="33"/>
      <c r="G29" s="35"/>
      <c r="H29" s="33" t="s">
        <v>61</v>
      </c>
      <c r="I29" s="33" t="s">
        <v>383</v>
      </c>
    </row>
    <row r="30" spans="1:9" s="109" customFormat="1" x14ac:dyDescent="0.25">
      <c r="A30" s="118" t="s">
        <v>388</v>
      </c>
      <c r="B30" s="118" t="s">
        <v>35</v>
      </c>
      <c r="C30" s="118"/>
      <c r="D30" s="118" t="s">
        <v>54</v>
      </c>
      <c r="E30" s="118"/>
      <c r="F30" s="118"/>
      <c r="G30" s="119">
        <f>(G27+G28)/2</f>
        <v>0.31000000000000005</v>
      </c>
      <c r="H30" s="118"/>
      <c r="I30" s="33"/>
    </row>
    <row r="31" spans="1:9" s="109" customFormat="1" x14ac:dyDescent="0.25">
      <c r="A31" s="115"/>
      <c r="B31" s="116"/>
      <c r="C31" s="117"/>
      <c r="D31" s="117"/>
      <c r="E31" s="116"/>
      <c r="F31" s="117"/>
      <c r="G31" s="117"/>
      <c r="H31" s="117"/>
      <c r="I31" s="117"/>
    </row>
    <row r="32" spans="1:9" s="109" customFormat="1" x14ac:dyDescent="0.25">
      <c r="A32" s="38" t="s">
        <v>378</v>
      </c>
      <c r="B32" s="40" t="s">
        <v>243</v>
      </c>
      <c r="C32" s="152">
        <v>0.78</v>
      </c>
      <c r="D32" s="145" t="s">
        <v>199</v>
      </c>
      <c r="E32" s="145">
        <v>0.18</v>
      </c>
      <c r="F32" s="33" t="s">
        <v>55</v>
      </c>
      <c r="G32" s="33">
        <f>E32</f>
        <v>0.18</v>
      </c>
      <c r="H32" s="33" t="s">
        <v>259</v>
      </c>
      <c r="I32" s="145" t="s">
        <v>524</v>
      </c>
    </row>
    <row r="33" spans="1:9" s="109" customFormat="1" x14ac:dyDescent="0.25">
      <c r="A33" s="38" t="s">
        <v>437</v>
      </c>
      <c r="B33" s="40" t="s">
        <v>243</v>
      </c>
      <c r="C33" s="152">
        <v>0.85</v>
      </c>
      <c r="D33" s="145" t="s">
        <v>199</v>
      </c>
      <c r="E33" s="145">
        <v>0.16</v>
      </c>
      <c r="F33" s="33" t="s">
        <v>55</v>
      </c>
      <c r="G33" s="33">
        <f>E33</f>
        <v>0.16</v>
      </c>
      <c r="H33" s="33" t="s">
        <v>379</v>
      </c>
      <c r="I33" s="33"/>
    </row>
    <row r="34" spans="1:9" s="109" customFormat="1" ht="13.5" customHeight="1" x14ac:dyDescent="0.25">
      <c r="A34" s="38" t="s">
        <v>333</v>
      </c>
      <c r="B34" s="40" t="s">
        <v>243</v>
      </c>
      <c r="C34" s="33">
        <v>0.87</v>
      </c>
      <c r="D34" s="33" t="s">
        <v>382</v>
      </c>
      <c r="E34" s="33"/>
      <c r="F34" s="33"/>
      <c r="G34" s="33"/>
      <c r="H34" s="33" t="s">
        <v>61</v>
      </c>
      <c r="I34" s="33"/>
    </row>
    <row r="35" spans="1:9" s="109" customFormat="1" x14ac:dyDescent="0.25">
      <c r="A35" s="33" t="s">
        <v>387</v>
      </c>
      <c r="B35" s="40" t="s">
        <v>243</v>
      </c>
      <c r="C35" s="33">
        <v>0.93</v>
      </c>
      <c r="D35" s="33" t="s">
        <v>382</v>
      </c>
      <c r="E35" s="33"/>
      <c r="F35" s="33"/>
      <c r="G35" s="33"/>
      <c r="H35" s="33" t="s">
        <v>61</v>
      </c>
      <c r="I35" s="33"/>
    </row>
    <row r="36" spans="1:9" x14ac:dyDescent="0.25">
      <c r="A36" s="28" t="s">
        <v>388</v>
      </c>
      <c r="B36" s="120" t="s">
        <v>62</v>
      </c>
      <c r="C36" s="28"/>
      <c r="D36" s="120" t="s">
        <v>199</v>
      </c>
      <c r="E36" s="28"/>
      <c r="F36" s="28"/>
      <c r="G36" s="121">
        <f>(E32+E33)/2</f>
        <v>0.16999999999999998</v>
      </c>
      <c r="H36" s="28"/>
      <c r="I36" s="28"/>
    </row>
    <row r="37" spans="1:9" x14ac:dyDescent="0.25">
      <c r="A37" s="110"/>
      <c r="B37" s="111"/>
      <c r="C37" s="112"/>
      <c r="D37" s="112"/>
      <c r="E37" s="111"/>
      <c r="F37" s="112"/>
      <c r="G37" s="112"/>
      <c r="H37" s="112"/>
      <c r="I37" s="112"/>
    </row>
    <row r="38" spans="1:9" x14ac:dyDescent="0.25">
      <c r="A38" s="12" t="s">
        <v>540</v>
      </c>
    </row>
    <row r="39" spans="1:9" x14ac:dyDescent="0.25">
      <c r="A39" s="12" t="s">
        <v>539</v>
      </c>
    </row>
    <row r="41" spans="1:9" x14ac:dyDescent="0.25">
      <c r="A41" s="140" t="s">
        <v>518</v>
      </c>
    </row>
    <row r="42" spans="1:9" x14ac:dyDescent="0.25">
      <c r="A42" s="28" t="s">
        <v>434</v>
      </c>
      <c r="B42" s="28" t="s">
        <v>250</v>
      </c>
      <c r="C42" s="28" t="s">
        <v>252</v>
      </c>
      <c r="D42" s="28" t="s">
        <v>445</v>
      </c>
      <c r="E42" s="28"/>
      <c r="F42" s="28" t="s">
        <v>436</v>
      </c>
      <c r="G42" s="29"/>
    </row>
    <row r="43" spans="1:9" ht="45" x14ac:dyDescent="0.25">
      <c r="A43" s="29" t="s">
        <v>435</v>
      </c>
      <c r="B43" s="36" t="s">
        <v>188</v>
      </c>
      <c r="C43" s="29">
        <v>430.89</v>
      </c>
      <c r="D43" s="37">
        <f>G30</f>
        <v>0.31000000000000005</v>
      </c>
      <c r="E43" s="29"/>
      <c r="F43" s="37">
        <f>D43/C29</f>
        <v>0.72093023255813971</v>
      </c>
      <c r="G43" s="29"/>
    </row>
    <row r="44" spans="1:9" ht="45" x14ac:dyDescent="0.25">
      <c r="A44" s="29" t="s">
        <v>493</v>
      </c>
      <c r="B44" s="36" t="s">
        <v>247</v>
      </c>
      <c r="C44" s="29">
        <v>285.48</v>
      </c>
      <c r="D44" s="35">
        <f>G36</f>
        <v>0.16999999999999998</v>
      </c>
      <c r="E44" s="33"/>
      <c r="F44" s="35">
        <f>D44/C35</f>
        <v>0.18279569892473116</v>
      </c>
      <c r="G44" s="29"/>
    </row>
    <row r="45" spans="1:9" x14ac:dyDescent="0.25">
      <c r="A45" s="29"/>
      <c r="B45" s="36"/>
      <c r="C45" s="29"/>
      <c r="D45" s="35"/>
      <c r="E45" s="33"/>
      <c r="F45" s="33" t="s">
        <v>448</v>
      </c>
      <c r="G45" s="35">
        <f>(F44+F43)/2</f>
        <v>0.45186296574143542</v>
      </c>
    </row>
    <row r="46" spans="1:9" x14ac:dyDescent="0.25">
      <c r="A46" s="28" t="s">
        <v>438</v>
      </c>
      <c r="B46" s="36"/>
      <c r="C46" s="29"/>
      <c r="D46" s="35"/>
      <c r="E46" s="33"/>
      <c r="F46" s="33"/>
      <c r="G46" s="29"/>
      <c r="H46" s="29"/>
    </row>
    <row r="47" spans="1:9" ht="57.95" customHeight="1" x14ac:dyDescent="0.25">
      <c r="A47" s="29"/>
      <c r="B47" s="36" t="s">
        <v>442</v>
      </c>
      <c r="C47" s="29">
        <v>327.60000000000002</v>
      </c>
      <c r="D47" s="35">
        <v>0.67169999999999996</v>
      </c>
      <c r="E47" s="33"/>
      <c r="F47" s="33">
        <f>D47*G45</f>
        <v>0.30351635408852218</v>
      </c>
      <c r="G47" s="163" t="s">
        <v>439</v>
      </c>
      <c r="H47" s="163"/>
    </row>
    <row r="48" spans="1:9" x14ac:dyDescent="0.25">
      <c r="A48" s="29"/>
      <c r="B48" s="57" t="s">
        <v>440</v>
      </c>
      <c r="C48" s="29"/>
      <c r="D48" s="35"/>
      <c r="E48" s="33"/>
      <c r="F48" s="33"/>
      <c r="G48" s="29"/>
      <c r="H48" s="29"/>
    </row>
    <row r="49" spans="1:15" ht="45" x14ac:dyDescent="0.25">
      <c r="A49" s="28"/>
      <c r="B49" s="36" t="s">
        <v>542</v>
      </c>
      <c r="C49" s="29"/>
      <c r="D49" s="33">
        <v>0.67</v>
      </c>
      <c r="E49" s="33"/>
      <c r="F49" s="33"/>
      <c r="G49" s="29"/>
      <c r="H49" s="29"/>
    </row>
    <row r="50" spans="1:15" ht="75" x14ac:dyDescent="0.25">
      <c r="A50" s="28"/>
      <c r="B50" s="36" t="s">
        <v>543</v>
      </c>
      <c r="C50" s="29"/>
      <c r="D50" s="35">
        <f>F47</f>
        <v>0.30351635408852218</v>
      </c>
      <c r="E50" s="33"/>
      <c r="F50" s="33"/>
      <c r="G50" s="29"/>
      <c r="H50" s="29"/>
    </row>
    <row r="51" spans="1:15" x14ac:dyDescent="0.25">
      <c r="B51" s="1"/>
      <c r="D51" s="22"/>
      <c r="E51" s="22"/>
      <c r="F51" s="22"/>
    </row>
    <row r="52" spans="1:15" x14ac:dyDescent="0.25">
      <c r="A52" s="28" t="s">
        <v>441</v>
      </c>
      <c r="B52" s="29"/>
      <c r="C52" s="29"/>
      <c r="D52" s="33"/>
      <c r="E52" s="33"/>
      <c r="F52" s="33"/>
      <c r="G52" s="29"/>
      <c r="H52" s="29"/>
      <c r="I52" s="29"/>
    </row>
    <row r="53" spans="1:15" ht="60" x14ac:dyDescent="0.25">
      <c r="A53" s="28" t="s">
        <v>250</v>
      </c>
      <c r="B53" s="28" t="s">
        <v>443</v>
      </c>
      <c r="C53" s="28" t="s">
        <v>450</v>
      </c>
      <c r="D53" s="128" t="s">
        <v>449</v>
      </c>
      <c r="E53" s="118" t="s">
        <v>445</v>
      </c>
      <c r="F53" s="128" t="s">
        <v>459</v>
      </c>
      <c r="G53" s="123" t="s">
        <v>460</v>
      </c>
      <c r="H53" s="124" t="s">
        <v>474</v>
      </c>
      <c r="I53" s="125" t="s">
        <v>475</v>
      </c>
      <c r="J53" s="28" t="s">
        <v>43</v>
      </c>
      <c r="N53" s="1"/>
      <c r="O53" s="1"/>
    </row>
    <row r="54" spans="1:15" ht="75" x14ac:dyDescent="0.25">
      <c r="A54" s="27" t="s">
        <v>188</v>
      </c>
      <c r="B54" s="29" t="s">
        <v>444</v>
      </c>
      <c r="C54" s="29">
        <f>C4</f>
        <v>430.89</v>
      </c>
      <c r="D54" s="33">
        <v>319.92</v>
      </c>
      <c r="E54" s="35">
        <f>D43</f>
        <v>0.31000000000000005</v>
      </c>
      <c r="F54" s="35">
        <f>E54</f>
        <v>0.31000000000000005</v>
      </c>
      <c r="G54" s="142">
        <f>F54*D54/C54</f>
        <v>0.23016361484369566</v>
      </c>
      <c r="H54" s="126">
        <f>G54*1.2</f>
        <v>0.2761963378124348</v>
      </c>
      <c r="I54" s="127">
        <f>G54*$B$18</f>
        <v>4.6282546528159128E-2</v>
      </c>
      <c r="J54" s="138" t="s">
        <v>532</v>
      </c>
    </row>
    <row r="55" spans="1:15" ht="90" x14ac:dyDescent="0.25">
      <c r="A55" s="27" t="s">
        <v>247</v>
      </c>
      <c r="B55" s="29" t="s">
        <v>199</v>
      </c>
      <c r="C55" s="29">
        <f>C6</f>
        <v>285.48</v>
      </c>
      <c r="D55" s="33">
        <v>222.99</v>
      </c>
      <c r="E55" s="35">
        <f>D44</f>
        <v>0.16999999999999998</v>
      </c>
      <c r="F55" s="35">
        <f>E55</f>
        <v>0.16999999999999998</v>
      </c>
      <c r="G55" s="142">
        <f>F55*D55/C55</f>
        <v>0.13278793610760822</v>
      </c>
      <c r="H55" s="126">
        <f>G55*2</f>
        <v>0.26557587221521645</v>
      </c>
      <c r="I55" s="133">
        <f>G55*$B$18</f>
        <v>2.6701717538856841E-2</v>
      </c>
      <c r="J55" s="36" t="s">
        <v>499</v>
      </c>
    </row>
    <row r="56" spans="1:15" ht="45" x14ac:dyDescent="0.25">
      <c r="A56" s="27" t="s">
        <v>442</v>
      </c>
      <c r="B56" s="36" t="s">
        <v>225</v>
      </c>
      <c r="C56" s="29">
        <f>C5</f>
        <v>327.60000000000002</v>
      </c>
      <c r="D56" s="33">
        <v>251.04</v>
      </c>
      <c r="E56" s="35">
        <f>D50</f>
        <v>0.30351635408852218</v>
      </c>
      <c r="F56" s="35">
        <f>E56</f>
        <v>0.30351635408852218</v>
      </c>
      <c r="G56" s="142">
        <f>F56*D56/C56</f>
        <v>0.2325846933161862</v>
      </c>
      <c r="H56" s="126">
        <f>G56*2</f>
        <v>0.46516938663237239</v>
      </c>
      <c r="I56" s="127">
        <f t="shared" ref="I56:I58" si="0">G56*$B$18</f>
        <v>4.6769390103011149E-2</v>
      </c>
      <c r="J56" s="36" t="s">
        <v>519</v>
      </c>
    </row>
    <row r="57" spans="1:15" ht="60" x14ac:dyDescent="0.25">
      <c r="A57" s="27" t="s">
        <v>442</v>
      </c>
      <c r="B57" s="36" t="s">
        <v>498</v>
      </c>
      <c r="C57" s="29">
        <f>C5</f>
        <v>327.60000000000002</v>
      </c>
      <c r="D57" s="29" t="s">
        <v>461</v>
      </c>
      <c r="E57" s="29">
        <f>D49</f>
        <v>0.67</v>
      </c>
      <c r="F57" s="37">
        <f>E57</f>
        <v>0.67</v>
      </c>
      <c r="G57" s="142">
        <f>G56+(F57-F56)*309/C57</f>
        <v>0.57826065969789142</v>
      </c>
      <c r="H57" s="126">
        <v>0.9</v>
      </c>
      <c r="I57" s="127">
        <f t="shared" si="0"/>
        <v>0.11627978603849565</v>
      </c>
      <c r="J57" s="138" t="s">
        <v>525</v>
      </c>
    </row>
    <row r="58" spans="1:15" s="150" customFormat="1" ht="75" x14ac:dyDescent="0.25">
      <c r="A58" s="153" t="s">
        <v>442</v>
      </c>
      <c r="B58" s="154" t="s">
        <v>527</v>
      </c>
      <c r="C58" s="138" t="s">
        <v>529</v>
      </c>
      <c r="D58" s="138" t="s">
        <v>529</v>
      </c>
      <c r="E58" s="152" t="s">
        <v>530</v>
      </c>
      <c r="F58" s="155" t="s">
        <v>529</v>
      </c>
      <c r="G58" s="156">
        <f>G57-G56</f>
        <v>0.34567596638170522</v>
      </c>
      <c r="H58" s="157">
        <f>G58*2</f>
        <v>0.69135193276341045</v>
      </c>
      <c r="I58" s="133">
        <f t="shared" si="0"/>
        <v>6.9510395935484498E-2</v>
      </c>
      <c r="J58" s="138" t="s">
        <v>528</v>
      </c>
    </row>
    <row r="59" spans="1:15" x14ac:dyDescent="0.25">
      <c r="G59" s="15"/>
    </row>
    <row r="60" spans="1:15" ht="15.75" x14ac:dyDescent="0.25">
      <c r="A60" s="26" t="s">
        <v>446</v>
      </c>
      <c r="B60" s="122"/>
      <c r="C60" s="122"/>
      <c r="H60" s="137"/>
    </row>
    <row r="61" spans="1:15" x14ac:dyDescent="0.25">
      <c r="A61" s="122" t="s">
        <v>447</v>
      </c>
      <c r="B61" s="122"/>
      <c r="C61" s="122"/>
    </row>
    <row r="62" spans="1:15" x14ac:dyDescent="0.25">
      <c r="A62" s="122" t="s">
        <v>526</v>
      </c>
      <c r="B62" s="122"/>
      <c r="C62" s="122"/>
    </row>
    <row r="63" spans="1:15" ht="14.45" customHeight="1" x14ac:dyDescent="0.25">
      <c r="A63" s="122" t="s">
        <v>534</v>
      </c>
      <c r="B63" s="122"/>
      <c r="C63" s="122"/>
    </row>
  </sheetData>
  <mergeCells count="1">
    <mergeCell ref="G47:H4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339D1-58F5-4648-B96E-9A0552681043}">
  <dimension ref="A1:AA21"/>
  <sheetViews>
    <sheetView workbookViewId="0">
      <pane xSplit="2" ySplit="2" topLeftCell="N12" activePane="bottomRight" state="frozen"/>
      <selection pane="topRight" activeCell="C1" sqref="C1"/>
      <selection pane="bottomLeft" activeCell="A3" sqref="A3"/>
      <selection pane="bottomRight" activeCell="W13" sqref="W13"/>
    </sheetView>
  </sheetViews>
  <sheetFormatPr defaultRowHeight="15" x14ac:dyDescent="0.25"/>
  <cols>
    <col min="1" max="1" width="22.42578125" style="150" customWidth="1"/>
    <col min="5" max="5" width="13" customWidth="1"/>
    <col min="9" max="9" width="26.42578125" style="1" customWidth="1"/>
    <col min="10" max="10" width="13.5703125" style="1" customWidth="1"/>
    <col min="15" max="16" width="11.42578125" customWidth="1"/>
    <col min="18" max="18" width="15.5703125" bestFit="1" customWidth="1"/>
    <col min="19" max="21" width="12" customWidth="1"/>
    <col min="22" max="22" width="37.42578125" customWidth="1"/>
    <col min="23" max="23" width="11.140625" customWidth="1"/>
    <col min="24" max="24" width="13.85546875" style="150" customWidth="1"/>
    <col min="25" max="25" width="11.85546875" style="150" bestFit="1" customWidth="1"/>
  </cols>
  <sheetData>
    <row r="1" spans="1:27" x14ac:dyDescent="0.25">
      <c r="A1" s="144"/>
      <c r="B1" s="28"/>
      <c r="C1" s="28"/>
      <c r="D1" s="164" t="s">
        <v>152</v>
      </c>
      <c r="E1" s="164"/>
      <c r="F1" s="164"/>
      <c r="G1" s="164"/>
      <c r="H1" s="28"/>
      <c r="I1" s="27"/>
      <c r="J1" s="27"/>
      <c r="K1" s="28"/>
      <c r="L1" s="28"/>
      <c r="M1" s="28"/>
      <c r="N1" s="28"/>
      <c r="O1" s="28"/>
      <c r="P1" s="28"/>
      <c r="Q1" s="28"/>
      <c r="R1" s="28"/>
      <c r="S1" s="28"/>
      <c r="T1" s="28"/>
      <c r="U1" s="28"/>
      <c r="V1" s="29"/>
      <c r="W1" s="29"/>
      <c r="X1" s="143"/>
      <c r="Y1" s="143"/>
      <c r="Z1" s="29"/>
    </row>
    <row r="2" spans="1:27" ht="89.1" customHeight="1" x14ac:dyDescent="0.25">
      <c r="A2" s="144" t="s">
        <v>0</v>
      </c>
      <c r="B2" s="27" t="s">
        <v>19</v>
      </c>
      <c r="C2" s="27" t="s">
        <v>287</v>
      </c>
      <c r="D2" s="28" t="s">
        <v>1</v>
      </c>
      <c r="E2" s="27" t="s">
        <v>2</v>
      </c>
      <c r="F2" s="27" t="s">
        <v>18</v>
      </c>
      <c r="G2" s="27" t="s">
        <v>3</v>
      </c>
      <c r="H2" s="27" t="s">
        <v>4</v>
      </c>
      <c r="I2" s="27" t="s">
        <v>15</v>
      </c>
      <c r="J2" s="27" t="s">
        <v>153</v>
      </c>
      <c r="K2" s="27" t="s">
        <v>9</v>
      </c>
      <c r="L2" s="27" t="s">
        <v>158</v>
      </c>
      <c r="M2" s="27" t="s">
        <v>5</v>
      </c>
      <c r="N2" s="27" t="s">
        <v>6</v>
      </c>
      <c r="O2" s="27" t="s">
        <v>183</v>
      </c>
      <c r="P2" s="27" t="s">
        <v>297</v>
      </c>
      <c r="Q2" s="27" t="s">
        <v>154</v>
      </c>
      <c r="R2" s="27" t="s">
        <v>161</v>
      </c>
      <c r="S2" s="27" t="s">
        <v>162</v>
      </c>
      <c r="T2" s="27" t="s">
        <v>284</v>
      </c>
      <c r="U2" s="27" t="s">
        <v>507</v>
      </c>
      <c r="V2" s="27" t="s">
        <v>20</v>
      </c>
      <c r="W2" s="27" t="s">
        <v>452</v>
      </c>
      <c r="X2" s="144" t="s">
        <v>505</v>
      </c>
      <c r="Y2" s="144" t="s">
        <v>506</v>
      </c>
      <c r="Z2" s="29"/>
    </row>
    <row r="3" spans="1:27" s="22" customFormat="1" ht="30" x14ac:dyDescent="0.25">
      <c r="A3" s="145" t="s">
        <v>155</v>
      </c>
      <c r="B3" s="33">
        <v>265</v>
      </c>
      <c r="C3" s="33" t="s">
        <v>55</v>
      </c>
      <c r="D3" s="33" t="s">
        <v>61</v>
      </c>
      <c r="E3" s="33" t="s">
        <v>156</v>
      </c>
      <c r="F3" s="33"/>
      <c r="G3" s="33" t="s">
        <v>64</v>
      </c>
      <c r="H3" s="33" t="s">
        <v>157</v>
      </c>
      <c r="I3" s="34" t="s">
        <v>171</v>
      </c>
      <c r="J3" s="34" t="s">
        <v>159</v>
      </c>
      <c r="K3" s="33">
        <f>0.01004/12.5</f>
        <v>8.0320000000000001E-4</v>
      </c>
      <c r="L3" s="33" t="s">
        <v>296</v>
      </c>
      <c r="M3" s="33" t="s">
        <v>30</v>
      </c>
      <c r="N3" s="33" t="s">
        <v>160</v>
      </c>
      <c r="O3" s="33" t="s">
        <v>54</v>
      </c>
      <c r="P3" s="33" t="s">
        <v>282</v>
      </c>
      <c r="Q3" s="33">
        <v>53.99</v>
      </c>
      <c r="R3" s="33">
        <v>62.3</v>
      </c>
      <c r="S3" s="35">
        <f>Q3/100*(R3/100)</f>
        <v>0.33635770000000004</v>
      </c>
      <c r="T3" s="33" t="s">
        <v>165</v>
      </c>
      <c r="U3" s="33"/>
      <c r="V3" s="33" t="s">
        <v>454</v>
      </c>
      <c r="W3" s="33"/>
      <c r="X3" s="145" t="s">
        <v>512</v>
      </c>
      <c r="Y3" s="145" t="s">
        <v>513</v>
      </c>
      <c r="Z3" s="33"/>
    </row>
    <row r="4" spans="1:27" s="22" customFormat="1" ht="30" x14ac:dyDescent="0.25">
      <c r="A4" s="145" t="s">
        <v>155</v>
      </c>
      <c r="B4" s="33">
        <v>265</v>
      </c>
      <c r="C4" s="33" t="s">
        <v>55</v>
      </c>
      <c r="D4" s="33" t="s">
        <v>61</v>
      </c>
      <c r="E4" s="33" t="s">
        <v>156</v>
      </c>
      <c r="F4" s="33"/>
      <c r="G4" s="33" t="s">
        <v>64</v>
      </c>
      <c r="H4" s="33" t="s">
        <v>157</v>
      </c>
      <c r="I4" s="34" t="s">
        <v>171</v>
      </c>
      <c r="J4" s="34"/>
      <c r="K4" s="33"/>
      <c r="L4" s="33"/>
      <c r="M4" s="33"/>
      <c r="N4" s="33"/>
      <c r="O4" s="33" t="s">
        <v>35</v>
      </c>
      <c r="P4" s="33"/>
      <c r="Q4" s="33">
        <v>53.99</v>
      </c>
      <c r="R4" s="33" t="s">
        <v>283</v>
      </c>
      <c r="S4" s="35" t="s">
        <v>163</v>
      </c>
      <c r="T4" s="35" t="s">
        <v>164</v>
      </c>
      <c r="U4" s="35"/>
      <c r="V4" s="33" t="s">
        <v>455</v>
      </c>
      <c r="W4" s="33"/>
      <c r="X4" s="145" t="s">
        <v>512</v>
      </c>
      <c r="Y4" s="145" t="s">
        <v>513</v>
      </c>
      <c r="Z4" s="33"/>
    </row>
    <row r="5" spans="1:27" s="21" customFormat="1" ht="30" x14ac:dyDescent="0.25">
      <c r="A5" s="146" t="s">
        <v>292</v>
      </c>
      <c r="B5" s="30">
        <v>264</v>
      </c>
      <c r="C5" s="30" t="s">
        <v>55</v>
      </c>
      <c r="D5" s="30" t="s">
        <v>61</v>
      </c>
      <c r="E5" s="30" t="s">
        <v>156</v>
      </c>
      <c r="F5" s="30"/>
      <c r="G5" s="30" t="s">
        <v>64</v>
      </c>
      <c r="H5" s="30" t="s">
        <v>294</v>
      </c>
      <c r="I5" s="94" t="s">
        <v>171</v>
      </c>
      <c r="J5" s="31"/>
      <c r="K5" s="30">
        <v>80</v>
      </c>
      <c r="L5" s="30" t="s">
        <v>295</v>
      </c>
      <c r="M5" s="30" t="s">
        <v>30</v>
      </c>
      <c r="N5" s="30" t="s">
        <v>160</v>
      </c>
      <c r="O5" s="30" t="s">
        <v>54</v>
      </c>
      <c r="P5" s="30" t="s">
        <v>282</v>
      </c>
      <c r="Q5" s="30">
        <v>53.99</v>
      </c>
      <c r="R5" s="30">
        <v>62.3</v>
      </c>
      <c r="S5" s="32">
        <f>Q5/100*(R5/100)</f>
        <v>0.33635770000000004</v>
      </c>
      <c r="T5" s="32" t="s">
        <v>307</v>
      </c>
      <c r="U5" s="32"/>
      <c r="V5" s="30" t="s">
        <v>363</v>
      </c>
      <c r="W5" s="30" t="s">
        <v>456</v>
      </c>
      <c r="X5" s="146" t="s">
        <v>512</v>
      </c>
      <c r="Y5" s="146" t="s">
        <v>513</v>
      </c>
      <c r="Z5" s="30"/>
    </row>
    <row r="6" spans="1:27" s="21" customFormat="1" ht="45" x14ac:dyDescent="0.25">
      <c r="A6" s="146" t="s">
        <v>292</v>
      </c>
      <c r="B6" s="30">
        <v>264</v>
      </c>
      <c r="C6" s="30" t="s">
        <v>55</v>
      </c>
      <c r="D6" s="30" t="s">
        <v>61</v>
      </c>
      <c r="E6" s="30" t="s">
        <v>156</v>
      </c>
      <c r="F6" s="30"/>
      <c r="G6" s="30" t="s">
        <v>64</v>
      </c>
      <c r="H6" s="30" t="s">
        <v>294</v>
      </c>
      <c r="I6" s="31" t="s">
        <v>291</v>
      </c>
      <c r="J6" s="31" t="s">
        <v>293</v>
      </c>
      <c r="K6" s="30">
        <v>25</v>
      </c>
      <c r="L6" s="30" t="s">
        <v>295</v>
      </c>
      <c r="M6" s="30" t="s">
        <v>30</v>
      </c>
      <c r="N6" s="30" t="s">
        <v>160</v>
      </c>
      <c r="O6" s="30" t="s">
        <v>73</v>
      </c>
      <c r="P6" s="30" t="s">
        <v>282</v>
      </c>
      <c r="Q6" s="30">
        <v>57.21</v>
      </c>
      <c r="R6" s="30">
        <v>7.8</v>
      </c>
      <c r="S6" s="32">
        <f>Q6/100*(R6/100)</f>
        <v>4.4623800000000005E-2</v>
      </c>
      <c r="T6" s="32" t="s">
        <v>307</v>
      </c>
      <c r="U6" s="32"/>
      <c r="V6" s="30" t="s">
        <v>363</v>
      </c>
      <c r="W6" s="30" t="s">
        <v>298</v>
      </c>
      <c r="X6" s="146" t="s">
        <v>512</v>
      </c>
      <c r="Y6" s="146" t="s">
        <v>513</v>
      </c>
      <c r="Z6" s="30"/>
    </row>
    <row r="7" spans="1:27" ht="45" x14ac:dyDescent="0.25">
      <c r="A7" s="143" t="s">
        <v>299</v>
      </c>
      <c r="B7" s="29">
        <v>276</v>
      </c>
      <c r="C7" s="29" t="s">
        <v>55</v>
      </c>
      <c r="D7" s="29" t="s">
        <v>61</v>
      </c>
      <c r="E7" s="29" t="s">
        <v>156</v>
      </c>
      <c r="F7" s="29"/>
      <c r="G7" s="29" t="s">
        <v>64</v>
      </c>
      <c r="H7" s="29" t="s">
        <v>157</v>
      </c>
      <c r="I7" s="36" t="s">
        <v>291</v>
      </c>
      <c r="J7" s="36" t="s">
        <v>293</v>
      </c>
      <c r="K7" s="33">
        <v>2.5200000000000001E-3</v>
      </c>
      <c r="L7" s="29" t="s">
        <v>300</v>
      </c>
      <c r="M7" s="29" t="s">
        <v>30</v>
      </c>
      <c r="N7" s="33" t="s">
        <v>160</v>
      </c>
      <c r="O7" s="33" t="s">
        <v>73</v>
      </c>
      <c r="P7" s="33" t="s">
        <v>282</v>
      </c>
      <c r="Q7" s="33">
        <v>58.07</v>
      </c>
      <c r="R7" s="29">
        <v>7.8</v>
      </c>
      <c r="S7" s="35">
        <f>Q7/100*(R7/100)</f>
        <v>4.5294599999999997E-2</v>
      </c>
      <c r="T7" s="37" t="s">
        <v>307</v>
      </c>
      <c r="U7" s="37"/>
      <c r="V7" s="33" t="s">
        <v>363</v>
      </c>
      <c r="W7" s="29"/>
      <c r="X7" s="143" t="s">
        <v>513</v>
      </c>
      <c r="Y7" s="143" t="s">
        <v>513</v>
      </c>
      <c r="Z7" s="29"/>
    </row>
    <row r="8" spans="1:27" ht="45" x14ac:dyDescent="0.25">
      <c r="A8" s="143" t="s">
        <v>299</v>
      </c>
      <c r="B8" s="29">
        <v>276</v>
      </c>
      <c r="C8" s="29" t="s">
        <v>55</v>
      </c>
      <c r="D8" s="29" t="s">
        <v>61</v>
      </c>
      <c r="E8" s="29" t="s">
        <v>156</v>
      </c>
      <c r="F8" s="29"/>
      <c r="G8" s="29" t="s">
        <v>64</v>
      </c>
      <c r="H8" s="29" t="s">
        <v>157</v>
      </c>
      <c r="I8" s="36" t="s">
        <v>291</v>
      </c>
      <c r="J8" s="36" t="s">
        <v>293</v>
      </c>
      <c r="K8" s="33">
        <v>2.5200000000000001E-3</v>
      </c>
      <c r="L8" s="33" t="s">
        <v>300</v>
      </c>
      <c r="M8" s="33" t="s">
        <v>30</v>
      </c>
      <c r="N8" s="33" t="s">
        <v>160</v>
      </c>
      <c r="O8" s="33" t="s">
        <v>301</v>
      </c>
      <c r="P8" s="33" t="s">
        <v>282</v>
      </c>
      <c r="Q8" s="33">
        <v>58.07</v>
      </c>
      <c r="R8" s="29" t="s">
        <v>302</v>
      </c>
      <c r="S8" s="35"/>
      <c r="T8" s="37" t="s">
        <v>307</v>
      </c>
      <c r="U8" s="37"/>
      <c r="V8" s="33" t="s">
        <v>303</v>
      </c>
      <c r="W8" s="29"/>
      <c r="X8" s="143" t="s">
        <v>513</v>
      </c>
      <c r="Y8" s="143" t="s">
        <v>513</v>
      </c>
      <c r="Z8" s="29"/>
    </row>
    <row r="9" spans="1:27" s="21" customFormat="1" ht="135" x14ac:dyDescent="0.25">
      <c r="A9" s="146" t="s">
        <v>172</v>
      </c>
      <c r="B9" s="30">
        <v>286</v>
      </c>
      <c r="C9" s="30" t="s">
        <v>55</v>
      </c>
      <c r="D9" s="30" t="s">
        <v>61</v>
      </c>
      <c r="E9" s="30" t="s">
        <v>156</v>
      </c>
      <c r="F9" s="30"/>
      <c r="G9" s="30" t="s">
        <v>64</v>
      </c>
      <c r="H9" s="30" t="s">
        <v>173</v>
      </c>
      <c r="I9" s="31" t="s">
        <v>188</v>
      </c>
      <c r="J9" s="31" t="s">
        <v>174</v>
      </c>
      <c r="K9" s="30" t="s">
        <v>176</v>
      </c>
      <c r="L9" s="30" t="s">
        <v>177</v>
      </c>
      <c r="M9" s="31" t="s">
        <v>343</v>
      </c>
      <c r="N9" s="31" t="s">
        <v>55</v>
      </c>
      <c r="O9" s="31" t="s">
        <v>54</v>
      </c>
      <c r="P9" s="31" t="s">
        <v>307</v>
      </c>
      <c r="Q9" s="30" t="s">
        <v>307</v>
      </c>
      <c r="R9" s="30">
        <v>67</v>
      </c>
      <c r="S9" s="30">
        <f>R9/100*0.47*0.9</f>
        <v>0.28341</v>
      </c>
      <c r="T9" s="30" t="s">
        <v>307</v>
      </c>
      <c r="U9" s="30"/>
      <c r="V9" s="93" t="s">
        <v>380</v>
      </c>
      <c r="W9" s="93"/>
      <c r="X9" s="146" t="s">
        <v>512</v>
      </c>
      <c r="Y9" s="146" t="s">
        <v>513</v>
      </c>
      <c r="Z9" s="93"/>
    </row>
    <row r="10" spans="1:27" s="21" customFormat="1" ht="90" x14ac:dyDescent="0.25">
      <c r="A10" s="146" t="s">
        <v>172</v>
      </c>
      <c r="B10" s="30">
        <v>286</v>
      </c>
      <c r="C10" s="30" t="s">
        <v>55</v>
      </c>
      <c r="D10" s="30" t="s">
        <v>61</v>
      </c>
      <c r="E10" s="30" t="s">
        <v>156</v>
      </c>
      <c r="F10" s="30"/>
      <c r="G10" s="30" t="s">
        <v>64</v>
      </c>
      <c r="H10" s="30" t="s">
        <v>181</v>
      </c>
      <c r="I10" s="31" t="s">
        <v>188</v>
      </c>
      <c r="J10" s="31" t="s">
        <v>174</v>
      </c>
      <c r="K10" s="30" t="s">
        <v>176</v>
      </c>
      <c r="L10" s="30" t="s">
        <v>177</v>
      </c>
      <c r="M10" s="31" t="s">
        <v>179</v>
      </c>
      <c r="N10" s="31" t="s">
        <v>55</v>
      </c>
      <c r="O10" s="31" t="s">
        <v>182</v>
      </c>
      <c r="P10" s="31" t="s">
        <v>307</v>
      </c>
      <c r="Q10" s="30" t="s">
        <v>307</v>
      </c>
      <c r="R10" s="30">
        <v>32</v>
      </c>
      <c r="S10" s="30" t="s">
        <v>307</v>
      </c>
      <c r="T10" s="30" t="s">
        <v>307</v>
      </c>
      <c r="U10" s="30"/>
      <c r="V10" s="31" t="s">
        <v>187</v>
      </c>
      <c r="W10" s="30"/>
      <c r="X10" s="146" t="s">
        <v>512</v>
      </c>
      <c r="Y10" s="146" t="s">
        <v>513</v>
      </c>
      <c r="Z10" s="30"/>
    </row>
    <row r="11" spans="1:27" s="21" customFormat="1" ht="60" x14ac:dyDescent="0.25">
      <c r="A11" s="146" t="s">
        <v>172</v>
      </c>
      <c r="B11" s="30">
        <v>286</v>
      </c>
      <c r="C11" s="30" t="s">
        <v>55</v>
      </c>
      <c r="D11" s="30" t="s">
        <v>61</v>
      </c>
      <c r="E11" s="30" t="s">
        <v>156</v>
      </c>
      <c r="F11" s="30"/>
      <c r="G11" s="30" t="s">
        <v>64</v>
      </c>
      <c r="H11" s="30" t="s">
        <v>181</v>
      </c>
      <c r="I11" s="31" t="s">
        <v>188</v>
      </c>
      <c r="J11" s="31" t="s">
        <v>174</v>
      </c>
      <c r="K11" s="30" t="s">
        <v>176</v>
      </c>
      <c r="L11" s="30" t="s">
        <v>177</v>
      </c>
      <c r="M11" s="31" t="s">
        <v>179</v>
      </c>
      <c r="N11" s="31" t="s">
        <v>55</v>
      </c>
      <c r="O11" s="31" t="s">
        <v>184</v>
      </c>
      <c r="P11" s="31" t="s">
        <v>307</v>
      </c>
      <c r="Q11" s="30" t="s">
        <v>307</v>
      </c>
      <c r="R11" s="31" t="s">
        <v>185</v>
      </c>
      <c r="S11" s="30" t="s">
        <v>307</v>
      </c>
      <c r="T11" s="30" t="s">
        <v>307</v>
      </c>
      <c r="U11" s="30"/>
      <c r="V11" s="31"/>
      <c r="W11" s="30"/>
      <c r="X11" s="146" t="s">
        <v>512</v>
      </c>
      <c r="Y11" s="146" t="s">
        <v>513</v>
      </c>
      <c r="Z11" s="30"/>
    </row>
    <row r="12" spans="1:27" s="21" customFormat="1" ht="45" x14ac:dyDescent="0.25">
      <c r="A12" s="146" t="s">
        <v>172</v>
      </c>
      <c r="B12" s="30">
        <v>286</v>
      </c>
      <c r="C12" s="30" t="s">
        <v>55</v>
      </c>
      <c r="D12" s="30" t="s">
        <v>61</v>
      </c>
      <c r="E12" s="30" t="s">
        <v>156</v>
      </c>
      <c r="F12" s="30"/>
      <c r="G12" s="30" t="s">
        <v>64</v>
      </c>
      <c r="H12" s="30" t="s">
        <v>157</v>
      </c>
      <c r="I12" s="31" t="s">
        <v>188</v>
      </c>
      <c r="J12" s="31" t="s">
        <v>174</v>
      </c>
      <c r="K12" s="30">
        <v>0.86699999999999999</v>
      </c>
      <c r="L12" s="30" t="s">
        <v>175</v>
      </c>
      <c r="M12" s="31" t="s">
        <v>21</v>
      </c>
      <c r="N12" s="31" t="s">
        <v>30</v>
      </c>
      <c r="O12" s="31" t="s">
        <v>184</v>
      </c>
      <c r="P12" s="30" t="s">
        <v>344</v>
      </c>
      <c r="Q12" s="30" t="s">
        <v>370</v>
      </c>
      <c r="R12" s="31" t="s">
        <v>180</v>
      </c>
      <c r="S12" s="32" t="s">
        <v>346</v>
      </c>
      <c r="T12" s="30" t="s">
        <v>307</v>
      </c>
      <c r="U12" s="30"/>
      <c r="V12" s="30" t="s">
        <v>345</v>
      </c>
      <c r="W12" s="30"/>
      <c r="X12" s="146" t="s">
        <v>512</v>
      </c>
      <c r="Y12" s="146" t="s">
        <v>513</v>
      </c>
      <c r="Z12" s="30"/>
    </row>
    <row r="13" spans="1:27" s="22" customFormat="1" ht="195" x14ac:dyDescent="0.25">
      <c r="A13" s="151" t="s">
        <v>60</v>
      </c>
      <c r="B13" s="39">
        <v>259</v>
      </c>
      <c r="C13" s="39" t="s">
        <v>55</v>
      </c>
      <c r="D13" s="33" t="s">
        <v>61</v>
      </c>
      <c r="E13" s="33" t="s">
        <v>63</v>
      </c>
      <c r="F13" s="33"/>
      <c r="G13" s="33" t="s">
        <v>64</v>
      </c>
      <c r="H13" s="33" t="s">
        <v>314</v>
      </c>
      <c r="I13" s="40" t="s">
        <v>243</v>
      </c>
      <c r="J13" s="34" t="s">
        <v>315</v>
      </c>
      <c r="K13" s="33">
        <v>175</v>
      </c>
      <c r="L13" s="33" t="s">
        <v>175</v>
      </c>
      <c r="M13" s="34" t="s">
        <v>30</v>
      </c>
      <c r="N13" s="34" t="s">
        <v>55</v>
      </c>
      <c r="O13" s="34" t="s">
        <v>494</v>
      </c>
      <c r="P13" s="34" t="s">
        <v>509</v>
      </c>
      <c r="Q13" s="34" t="s">
        <v>496</v>
      </c>
      <c r="R13" s="33">
        <v>0.216</v>
      </c>
      <c r="S13" s="35">
        <f>R13*0.78</f>
        <v>0.16847999999999999</v>
      </c>
      <c r="T13" s="35" t="s">
        <v>495</v>
      </c>
      <c r="U13" s="35">
        <v>6.2</v>
      </c>
      <c r="V13" s="95" t="s">
        <v>376</v>
      </c>
      <c r="W13" s="33"/>
      <c r="X13" s="147" t="s">
        <v>517</v>
      </c>
      <c r="Y13" s="148">
        <f>S13/(1-EXP(-LN(2)*(24/U13)))</f>
        <v>0.18083995799801367</v>
      </c>
      <c r="Z13" s="33"/>
    </row>
    <row r="14" spans="1:27" s="22" customFormat="1" ht="195" x14ac:dyDescent="0.25">
      <c r="A14" s="151" t="s">
        <v>60</v>
      </c>
      <c r="B14" s="39">
        <v>259</v>
      </c>
      <c r="C14" s="33" t="s">
        <v>55</v>
      </c>
      <c r="D14" s="33" t="s">
        <v>61</v>
      </c>
      <c r="E14" s="33" t="s">
        <v>63</v>
      </c>
      <c r="F14" s="33"/>
      <c r="G14" s="33" t="s">
        <v>34</v>
      </c>
      <c r="H14" s="33" t="s">
        <v>314</v>
      </c>
      <c r="I14" s="40" t="s">
        <v>243</v>
      </c>
      <c r="J14" s="34" t="s">
        <v>315</v>
      </c>
      <c r="K14" s="33">
        <v>175</v>
      </c>
      <c r="L14" s="33" t="s">
        <v>175</v>
      </c>
      <c r="M14" s="34" t="s">
        <v>30</v>
      </c>
      <c r="N14" s="34" t="s">
        <v>55</v>
      </c>
      <c r="O14" s="34" t="s">
        <v>494</v>
      </c>
      <c r="P14" s="34" t="s">
        <v>509</v>
      </c>
      <c r="Q14" s="34" t="s">
        <v>497</v>
      </c>
      <c r="R14" s="22">
        <v>0.17199999999999999</v>
      </c>
      <c r="S14" s="35">
        <f>R14*0.85</f>
        <v>0.1462</v>
      </c>
      <c r="T14" s="35" t="s">
        <v>508</v>
      </c>
      <c r="U14" s="35">
        <v>7.6</v>
      </c>
      <c r="V14" s="95" t="s">
        <v>376</v>
      </c>
      <c r="W14" s="33"/>
      <c r="X14" s="147" t="s">
        <v>517</v>
      </c>
      <c r="Y14" s="148">
        <f>S14/(1-EXP(-LN(2)*(24/U14)))</f>
        <v>0.16464733653499036</v>
      </c>
      <c r="Z14" s="33"/>
    </row>
    <row r="15" spans="1:27" s="21" customFormat="1" ht="60" x14ac:dyDescent="0.25">
      <c r="A15" s="146" t="s">
        <v>244</v>
      </c>
      <c r="B15" s="30">
        <v>261</v>
      </c>
      <c r="C15" s="30" t="s">
        <v>55</v>
      </c>
      <c r="D15" s="30" t="s">
        <v>61</v>
      </c>
      <c r="E15" s="30" t="s">
        <v>318</v>
      </c>
      <c r="F15" s="30"/>
      <c r="G15" s="30" t="s">
        <v>64</v>
      </c>
      <c r="H15" s="30" t="s">
        <v>314</v>
      </c>
      <c r="I15" s="31" t="s">
        <v>253</v>
      </c>
      <c r="J15" s="31" t="s">
        <v>248</v>
      </c>
      <c r="K15" s="30">
        <v>50</v>
      </c>
      <c r="L15" s="30" t="s">
        <v>178</v>
      </c>
      <c r="M15" s="30" t="s">
        <v>30</v>
      </c>
      <c r="N15" s="30" t="s">
        <v>30</v>
      </c>
      <c r="O15" s="30" t="s">
        <v>381</v>
      </c>
      <c r="P15" s="30" t="s">
        <v>319</v>
      </c>
      <c r="Q15" s="30">
        <v>50</v>
      </c>
      <c r="R15" s="30" t="s">
        <v>307</v>
      </c>
      <c r="S15" s="32">
        <v>0.5</v>
      </c>
      <c r="T15" s="32" t="s">
        <v>321</v>
      </c>
      <c r="U15" s="32"/>
      <c r="V15" s="30" t="s">
        <v>249</v>
      </c>
      <c r="W15" s="41" t="s">
        <v>320</v>
      </c>
      <c r="X15" s="149" t="s">
        <v>511</v>
      </c>
      <c r="Y15" s="146" t="s">
        <v>513</v>
      </c>
      <c r="Z15" s="41"/>
      <c r="AA15" s="24"/>
    </row>
    <row r="16" spans="1:27" s="21" customFormat="1" ht="60" x14ac:dyDescent="0.25">
      <c r="A16" s="146" t="s">
        <v>244</v>
      </c>
      <c r="B16" s="30">
        <v>261</v>
      </c>
      <c r="C16" s="30" t="s">
        <v>55</v>
      </c>
      <c r="D16" s="30" t="s">
        <v>61</v>
      </c>
      <c r="E16" s="30" t="s">
        <v>318</v>
      </c>
      <c r="F16" s="30"/>
      <c r="G16" s="30" t="s">
        <v>64</v>
      </c>
      <c r="H16" s="30" t="s">
        <v>314</v>
      </c>
      <c r="I16" s="31" t="s">
        <v>245</v>
      </c>
      <c r="J16" s="31" t="s">
        <v>248</v>
      </c>
      <c r="K16" s="30">
        <v>50</v>
      </c>
      <c r="L16" s="30" t="s">
        <v>178</v>
      </c>
      <c r="M16" s="30" t="s">
        <v>30</v>
      </c>
      <c r="N16" s="30" t="s">
        <v>30</v>
      </c>
      <c r="O16" s="30" t="s">
        <v>381</v>
      </c>
      <c r="P16" s="30" t="s">
        <v>319</v>
      </c>
      <c r="Q16" s="30">
        <v>47.45</v>
      </c>
      <c r="R16" s="30" t="s">
        <v>307</v>
      </c>
      <c r="S16" s="32">
        <v>0.47449999999999998</v>
      </c>
      <c r="T16" s="32" t="s">
        <v>323</v>
      </c>
      <c r="U16" s="32"/>
      <c r="V16" s="30" t="s">
        <v>249</v>
      </c>
      <c r="W16" s="30" t="s">
        <v>326</v>
      </c>
      <c r="X16" s="149" t="s">
        <v>516</v>
      </c>
      <c r="Y16" s="146" t="s">
        <v>513</v>
      </c>
      <c r="Z16" s="30"/>
    </row>
    <row r="17" spans="1:26" s="21" customFormat="1" ht="45" x14ac:dyDescent="0.25">
      <c r="A17" s="146" t="s">
        <v>244</v>
      </c>
      <c r="B17" s="30">
        <v>261</v>
      </c>
      <c r="C17" s="30" t="s">
        <v>55</v>
      </c>
      <c r="D17" s="30" t="s">
        <v>502</v>
      </c>
      <c r="E17" s="30" t="s">
        <v>318</v>
      </c>
      <c r="F17" s="30"/>
      <c r="G17" s="30" t="s">
        <v>64</v>
      </c>
      <c r="H17" s="30" t="s">
        <v>314</v>
      </c>
      <c r="I17" s="31" t="s">
        <v>188</v>
      </c>
      <c r="J17" s="31" t="s">
        <v>248</v>
      </c>
      <c r="K17" s="30">
        <v>50</v>
      </c>
      <c r="L17" s="30" t="s">
        <v>178</v>
      </c>
      <c r="M17" s="30" t="s">
        <v>30</v>
      </c>
      <c r="N17" s="30" t="s">
        <v>30</v>
      </c>
      <c r="O17" s="30" t="s">
        <v>381</v>
      </c>
      <c r="P17" s="30" t="s">
        <v>319</v>
      </c>
      <c r="Q17" s="30">
        <v>43.34</v>
      </c>
      <c r="R17" s="30" t="s">
        <v>307</v>
      </c>
      <c r="S17" s="32">
        <v>0.43230000000000002</v>
      </c>
      <c r="T17" s="32" t="s">
        <v>322</v>
      </c>
      <c r="U17" s="32"/>
      <c r="V17" s="30" t="s">
        <v>249</v>
      </c>
      <c r="W17" s="30" t="s">
        <v>327</v>
      </c>
      <c r="X17" s="146" t="s">
        <v>510</v>
      </c>
      <c r="Y17" s="146" t="s">
        <v>513</v>
      </c>
      <c r="Z17" s="30"/>
    </row>
    <row r="18" spans="1:26" s="21" customFormat="1" ht="45" x14ac:dyDescent="0.25">
      <c r="A18" s="146" t="s">
        <v>244</v>
      </c>
      <c r="B18" s="30">
        <v>261</v>
      </c>
      <c r="C18" s="30" t="s">
        <v>55</v>
      </c>
      <c r="D18" s="30" t="s">
        <v>61</v>
      </c>
      <c r="E18" s="30" t="s">
        <v>318</v>
      </c>
      <c r="F18" s="30"/>
      <c r="G18" s="30" t="s">
        <v>64</v>
      </c>
      <c r="H18" s="30" t="s">
        <v>314</v>
      </c>
      <c r="I18" s="31" t="s">
        <v>246</v>
      </c>
      <c r="J18" s="31" t="s">
        <v>248</v>
      </c>
      <c r="K18" s="30">
        <v>50</v>
      </c>
      <c r="L18" s="30" t="s">
        <v>178</v>
      </c>
      <c r="M18" s="30" t="s">
        <v>30</v>
      </c>
      <c r="N18" s="30" t="s">
        <v>30</v>
      </c>
      <c r="O18" s="30" t="s">
        <v>381</v>
      </c>
      <c r="P18" s="30" t="s">
        <v>319</v>
      </c>
      <c r="Q18" s="30">
        <v>67.17</v>
      </c>
      <c r="R18" s="30" t="s">
        <v>307</v>
      </c>
      <c r="S18" s="32">
        <v>0.67169999999999996</v>
      </c>
      <c r="T18" s="32" t="s">
        <v>324</v>
      </c>
      <c r="U18" s="32"/>
      <c r="V18" s="30" t="s">
        <v>249</v>
      </c>
      <c r="W18" s="30"/>
      <c r="X18" s="146" t="s">
        <v>510</v>
      </c>
      <c r="Y18" s="146" t="s">
        <v>513</v>
      </c>
      <c r="Z18" s="30"/>
    </row>
    <row r="19" spans="1:26" s="21" customFormat="1" ht="42" customHeight="1" x14ac:dyDescent="0.25">
      <c r="A19" s="146" t="s">
        <v>244</v>
      </c>
      <c r="B19" s="30">
        <v>261</v>
      </c>
      <c r="C19" s="30" t="s">
        <v>55</v>
      </c>
      <c r="D19" s="30" t="s">
        <v>61</v>
      </c>
      <c r="E19" s="30" t="s">
        <v>318</v>
      </c>
      <c r="F19" s="30"/>
      <c r="G19" s="30" t="s">
        <v>64</v>
      </c>
      <c r="H19" s="30" t="s">
        <v>314</v>
      </c>
      <c r="I19" s="31" t="s">
        <v>247</v>
      </c>
      <c r="J19" s="31" t="s">
        <v>248</v>
      </c>
      <c r="K19" s="30">
        <v>50</v>
      </c>
      <c r="L19" s="30" t="s">
        <v>178</v>
      </c>
      <c r="M19" s="30" t="s">
        <v>30</v>
      </c>
      <c r="N19" s="30" t="s">
        <v>30</v>
      </c>
      <c r="O19" s="30" t="s">
        <v>381</v>
      </c>
      <c r="P19" s="30" t="s">
        <v>319</v>
      </c>
      <c r="Q19" s="30">
        <v>93.48</v>
      </c>
      <c r="R19" s="30" t="s">
        <v>307</v>
      </c>
      <c r="S19" s="32">
        <v>0.93479999999999996</v>
      </c>
      <c r="T19" s="32" t="s">
        <v>325</v>
      </c>
      <c r="U19" s="32"/>
      <c r="V19" s="30" t="s">
        <v>249</v>
      </c>
      <c r="W19" s="30"/>
      <c r="X19" s="146" t="s">
        <v>510</v>
      </c>
      <c r="Y19" s="146" t="s">
        <v>513</v>
      </c>
      <c r="Z19" s="30"/>
    </row>
    <row r="20" spans="1:26" s="22" customFormat="1" ht="29.1" customHeight="1" x14ac:dyDescent="0.25">
      <c r="A20" s="151" t="s">
        <v>333</v>
      </c>
      <c r="B20" s="39">
        <v>278</v>
      </c>
      <c r="C20" s="33" t="s">
        <v>55</v>
      </c>
      <c r="D20" s="33" t="s">
        <v>61</v>
      </c>
      <c r="E20" s="33" t="s">
        <v>63</v>
      </c>
      <c r="F20" s="33"/>
      <c r="G20" s="33" t="s">
        <v>64</v>
      </c>
      <c r="H20" s="33" t="s">
        <v>314</v>
      </c>
      <c r="I20" s="34" t="s">
        <v>196</v>
      </c>
      <c r="J20" s="34" t="s">
        <v>332</v>
      </c>
      <c r="K20" s="33">
        <v>44</v>
      </c>
      <c r="L20" s="33" t="s">
        <v>175</v>
      </c>
      <c r="M20" s="34" t="s">
        <v>336</v>
      </c>
      <c r="N20" s="33" t="s">
        <v>30</v>
      </c>
      <c r="O20" s="33" t="s">
        <v>381</v>
      </c>
      <c r="P20" s="33" t="s">
        <v>384</v>
      </c>
      <c r="Q20" s="33">
        <v>87</v>
      </c>
      <c r="R20" s="33" t="s">
        <v>307</v>
      </c>
      <c r="S20" s="35">
        <v>0.87</v>
      </c>
      <c r="T20" s="33" t="s">
        <v>338</v>
      </c>
      <c r="U20" s="33"/>
      <c r="V20" s="33" t="s">
        <v>391</v>
      </c>
      <c r="W20" s="33"/>
      <c r="X20" s="145" t="s">
        <v>510</v>
      </c>
      <c r="Y20" s="145" t="s">
        <v>513</v>
      </c>
      <c r="Z20" s="33"/>
    </row>
    <row r="21" spans="1:26" s="22" customFormat="1" ht="29.45" customHeight="1" x14ac:dyDescent="0.25">
      <c r="A21" s="151" t="s">
        <v>333</v>
      </c>
      <c r="B21" s="39">
        <v>278</v>
      </c>
      <c r="C21" s="33" t="s">
        <v>55</v>
      </c>
      <c r="D21" s="33" t="s">
        <v>61</v>
      </c>
      <c r="E21" s="33" t="s">
        <v>63</v>
      </c>
      <c r="F21" s="33"/>
      <c r="G21" s="33" t="s">
        <v>64</v>
      </c>
      <c r="H21" s="33" t="s">
        <v>514</v>
      </c>
      <c r="I21" s="34" t="s">
        <v>196</v>
      </c>
      <c r="J21" s="34" t="s">
        <v>334</v>
      </c>
      <c r="K21" s="33">
        <v>31</v>
      </c>
      <c r="L21" s="33" t="s">
        <v>335</v>
      </c>
      <c r="M21" s="34" t="s">
        <v>336</v>
      </c>
      <c r="N21" s="33" t="s">
        <v>30</v>
      </c>
      <c r="O21" s="33" t="s">
        <v>381</v>
      </c>
      <c r="P21" s="33" t="s">
        <v>385</v>
      </c>
      <c r="Q21" s="33">
        <v>83</v>
      </c>
      <c r="R21" s="33" t="s">
        <v>307</v>
      </c>
      <c r="S21" s="35">
        <v>0.83</v>
      </c>
      <c r="T21" s="33" t="s">
        <v>337</v>
      </c>
      <c r="U21" s="33"/>
      <c r="V21" s="33" t="s">
        <v>386</v>
      </c>
      <c r="W21" s="33"/>
      <c r="X21" s="145" t="s">
        <v>510</v>
      </c>
      <c r="Y21" s="145" t="s">
        <v>513</v>
      </c>
      <c r="Z21" s="33"/>
    </row>
  </sheetData>
  <mergeCells count="1">
    <mergeCell ref="D1:G1"/>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172FE-72A1-43BC-BEBE-162C74C6C18D}">
  <dimension ref="A1:Z91"/>
  <sheetViews>
    <sheetView zoomScale="96" zoomScaleNormal="96" workbookViewId="0">
      <pane ySplit="2" topLeftCell="A21" activePane="bottomLeft" state="frozen"/>
      <selection pane="bottomLeft" activeCell="L2" sqref="L2"/>
    </sheetView>
  </sheetViews>
  <sheetFormatPr defaultColWidth="8.85546875" defaultRowHeight="15" x14ac:dyDescent="0.25"/>
  <cols>
    <col min="1" max="1" width="24.42578125" customWidth="1"/>
    <col min="2" max="3" width="11.85546875" customWidth="1"/>
    <col min="4" max="4" width="11.85546875" style="1" customWidth="1"/>
    <col min="5" max="5" width="30.7109375" customWidth="1"/>
    <col min="7" max="7" width="15.28515625" bestFit="1" customWidth="1"/>
    <col min="8" max="8" width="14" customWidth="1"/>
    <col min="9" max="9" width="8.85546875" style="19"/>
    <col min="10" max="10" width="22.28515625" bestFit="1" customWidth="1"/>
    <col min="11" max="11" width="18.42578125" bestFit="1" customWidth="1"/>
    <col min="12" max="12" width="15.42578125" style="19" customWidth="1"/>
    <col min="13" max="13" width="16.42578125" style="19" customWidth="1"/>
    <col min="14" max="14" width="10.42578125" style="13" customWidth="1"/>
    <col min="15" max="15" width="12.42578125" style="13" customWidth="1"/>
    <col min="16" max="16" width="12.28515625" style="13" customWidth="1"/>
    <col min="17" max="17" width="8.85546875" style="13"/>
    <col min="18" max="18" width="26.5703125" style="1" customWidth="1"/>
    <col min="19" max="19" width="11.140625" style="9" customWidth="1"/>
    <col min="20" max="20" width="11.42578125" customWidth="1"/>
  </cols>
  <sheetData>
    <row r="1" spans="1:26" x14ac:dyDescent="0.25">
      <c r="A1" s="28"/>
      <c r="B1" s="27"/>
      <c r="C1" s="27"/>
      <c r="D1" s="27"/>
      <c r="E1" s="28"/>
      <c r="F1" s="164" t="s">
        <v>41</v>
      </c>
      <c r="G1" s="164"/>
      <c r="H1" s="164"/>
      <c r="I1" s="164"/>
      <c r="J1" s="27"/>
      <c r="K1" s="27"/>
      <c r="L1" s="42"/>
      <c r="M1" s="43"/>
      <c r="N1" s="44"/>
      <c r="O1" s="44"/>
      <c r="P1" s="44"/>
      <c r="Q1" s="44"/>
      <c r="R1" s="27"/>
      <c r="S1" s="43"/>
      <c r="T1" s="29"/>
      <c r="U1" s="29"/>
      <c r="V1" s="29"/>
      <c r="W1" s="29"/>
      <c r="X1" s="29"/>
      <c r="Y1" s="29"/>
      <c r="Z1" s="29"/>
    </row>
    <row r="2" spans="1:26" ht="58.5" customHeight="1" x14ac:dyDescent="0.25">
      <c r="A2" s="28" t="s">
        <v>0</v>
      </c>
      <c r="B2" s="27" t="s">
        <v>19</v>
      </c>
      <c r="C2" s="27" t="s">
        <v>273</v>
      </c>
      <c r="D2" s="27" t="s">
        <v>266</v>
      </c>
      <c r="E2" s="28" t="s">
        <v>43</v>
      </c>
      <c r="F2" s="28" t="s">
        <v>1</v>
      </c>
      <c r="G2" s="28" t="s">
        <v>2</v>
      </c>
      <c r="H2" s="28" t="s">
        <v>18</v>
      </c>
      <c r="I2" s="43" t="s">
        <v>3</v>
      </c>
      <c r="J2" s="27" t="s">
        <v>4</v>
      </c>
      <c r="K2" s="27" t="s">
        <v>15</v>
      </c>
      <c r="L2" s="165" t="s">
        <v>350</v>
      </c>
      <c r="M2" s="43" t="s">
        <v>16</v>
      </c>
      <c r="N2" s="44" t="s">
        <v>5</v>
      </c>
      <c r="O2" s="44" t="s">
        <v>7</v>
      </c>
      <c r="P2" s="44" t="s">
        <v>6</v>
      </c>
      <c r="Q2" s="44" t="s">
        <v>8</v>
      </c>
      <c r="R2" s="27" t="s">
        <v>17</v>
      </c>
      <c r="S2" s="43" t="s">
        <v>10</v>
      </c>
      <c r="T2" s="44" t="s">
        <v>20</v>
      </c>
      <c r="U2" s="29"/>
      <c r="V2" s="29"/>
      <c r="W2" s="29"/>
      <c r="X2" s="29"/>
      <c r="Y2" s="29"/>
      <c r="Z2" s="29"/>
    </row>
    <row r="3" spans="1:26" s="5" customFormat="1" ht="45" x14ac:dyDescent="0.25">
      <c r="A3" s="45" t="s">
        <v>44</v>
      </c>
      <c r="B3" s="46">
        <v>15</v>
      </c>
      <c r="C3" s="46" t="s">
        <v>30</v>
      </c>
      <c r="D3" s="47" t="s">
        <v>269</v>
      </c>
      <c r="E3" s="48" t="s">
        <v>268</v>
      </c>
      <c r="F3" s="45" t="s">
        <v>24</v>
      </c>
      <c r="G3" s="45" t="s">
        <v>25</v>
      </c>
      <c r="H3" s="45" t="s">
        <v>150</v>
      </c>
      <c r="I3" s="46" t="s">
        <v>64</v>
      </c>
      <c r="J3" s="45"/>
      <c r="K3" s="45"/>
      <c r="L3" s="46"/>
      <c r="M3" s="46"/>
      <c r="N3" s="49"/>
      <c r="O3" s="49"/>
      <c r="P3" s="49"/>
      <c r="Q3" s="49"/>
      <c r="R3" s="48" t="s">
        <v>48</v>
      </c>
      <c r="S3" s="50" t="s">
        <v>49</v>
      </c>
      <c r="T3" s="45"/>
      <c r="U3" s="45"/>
      <c r="V3" s="45"/>
      <c r="W3" s="45"/>
      <c r="X3" s="45"/>
      <c r="Y3" s="45"/>
      <c r="Z3" s="45"/>
    </row>
    <row r="4" spans="1:26" s="5" customFormat="1" ht="69.95" customHeight="1" x14ac:dyDescent="0.25">
      <c r="A4" s="45" t="s">
        <v>270</v>
      </c>
      <c r="B4" s="46">
        <v>43</v>
      </c>
      <c r="C4" s="46" t="s">
        <v>30</v>
      </c>
      <c r="D4" s="47" t="s">
        <v>271</v>
      </c>
      <c r="E4" s="95" t="s">
        <v>457</v>
      </c>
      <c r="F4" s="45" t="s">
        <v>24</v>
      </c>
      <c r="G4" s="45" t="s">
        <v>272</v>
      </c>
      <c r="H4" s="45" t="s">
        <v>274</v>
      </c>
      <c r="I4" s="46" t="s">
        <v>26</v>
      </c>
      <c r="J4" s="45" t="s">
        <v>276</v>
      </c>
      <c r="K4" s="45"/>
      <c r="L4" s="46"/>
      <c r="M4" s="46"/>
      <c r="N4" s="49" t="s">
        <v>30</v>
      </c>
      <c r="O4" s="49" t="s">
        <v>30</v>
      </c>
      <c r="P4" s="49" t="s">
        <v>30</v>
      </c>
      <c r="Q4" s="49" t="s">
        <v>30</v>
      </c>
      <c r="R4" s="48" t="s">
        <v>277</v>
      </c>
      <c r="S4" s="50"/>
      <c r="T4" s="163" t="s">
        <v>275</v>
      </c>
      <c r="U4" s="163"/>
      <c r="V4" s="163"/>
      <c r="W4" s="163"/>
      <c r="X4" s="163"/>
      <c r="Y4" s="45"/>
      <c r="Z4" s="45"/>
    </row>
    <row r="5" spans="1:26" s="5" customFormat="1" ht="57.95" customHeight="1" x14ac:dyDescent="0.25">
      <c r="A5" s="45" t="s">
        <v>278</v>
      </c>
      <c r="B5" s="46">
        <v>88</v>
      </c>
      <c r="C5" s="46" t="s">
        <v>30</v>
      </c>
      <c r="D5" s="47" t="s">
        <v>55</v>
      </c>
      <c r="E5" s="48" t="s">
        <v>453</v>
      </c>
      <c r="F5" s="45" t="s">
        <v>24</v>
      </c>
      <c r="G5" s="45" t="s">
        <v>279</v>
      </c>
      <c r="H5" s="45" t="s">
        <v>150</v>
      </c>
      <c r="I5" s="46" t="s">
        <v>26</v>
      </c>
      <c r="J5" s="45"/>
      <c r="K5" s="45"/>
      <c r="L5" s="46"/>
      <c r="M5" s="46"/>
      <c r="N5" s="49"/>
      <c r="O5" s="49"/>
      <c r="P5" s="49"/>
      <c r="Q5" s="49"/>
      <c r="R5" s="48" t="s">
        <v>48</v>
      </c>
      <c r="S5" s="51" t="s">
        <v>285</v>
      </c>
      <c r="T5" s="163" t="s">
        <v>280</v>
      </c>
      <c r="U5" s="163"/>
      <c r="V5" s="163"/>
      <c r="W5" s="47"/>
      <c r="X5" s="47"/>
      <c r="Y5" s="45"/>
      <c r="Z5" s="45"/>
    </row>
    <row r="6" spans="1:26" s="5" customFormat="1" ht="45" x14ac:dyDescent="0.25">
      <c r="A6" s="45" t="s">
        <v>52</v>
      </c>
      <c r="B6" s="46">
        <v>177</v>
      </c>
      <c r="C6" s="46" t="s">
        <v>30</v>
      </c>
      <c r="D6" s="47" t="s">
        <v>55</v>
      </c>
      <c r="E6" s="48" t="s">
        <v>102</v>
      </c>
      <c r="F6" s="45" t="s">
        <v>24</v>
      </c>
      <c r="G6" s="45"/>
      <c r="H6" s="45"/>
      <c r="I6" s="46" t="s">
        <v>26</v>
      </c>
      <c r="J6" s="45" t="s">
        <v>53</v>
      </c>
      <c r="K6" s="45"/>
      <c r="L6" s="46"/>
      <c r="M6" s="46"/>
      <c r="N6" s="49" t="s">
        <v>30</v>
      </c>
      <c r="O6" s="49" t="s">
        <v>30</v>
      </c>
      <c r="P6" s="49" t="s">
        <v>30</v>
      </c>
      <c r="Q6" s="49" t="s">
        <v>55</v>
      </c>
      <c r="R6" s="48" t="s">
        <v>54</v>
      </c>
      <c r="S6" s="50" t="s">
        <v>31</v>
      </c>
      <c r="T6" s="45" t="s">
        <v>308</v>
      </c>
      <c r="U6" s="45"/>
      <c r="V6" s="45"/>
      <c r="W6" s="45"/>
      <c r="X6" s="45"/>
      <c r="Y6" s="45"/>
      <c r="Z6" s="45"/>
    </row>
    <row r="7" spans="1:26" s="81" customFormat="1" ht="75" x14ac:dyDescent="0.25">
      <c r="A7" s="96" t="s">
        <v>57</v>
      </c>
      <c r="B7" s="75">
        <v>85</v>
      </c>
      <c r="C7" s="75" t="s">
        <v>55</v>
      </c>
      <c r="D7" s="76" t="s">
        <v>55</v>
      </c>
      <c r="E7" s="74" t="s">
        <v>100</v>
      </c>
      <c r="F7" s="74" t="s">
        <v>24</v>
      </c>
      <c r="G7" s="74" t="s">
        <v>310</v>
      </c>
      <c r="H7" s="74"/>
      <c r="I7" s="75"/>
      <c r="J7" s="74" t="s">
        <v>120</v>
      </c>
      <c r="K7" s="74" t="s">
        <v>92</v>
      </c>
      <c r="L7" s="75" t="s">
        <v>166</v>
      </c>
      <c r="M7" s="76" t="s">
        <v>312</v>
      </c>
      <c r="N7" s="77" t="s">
        <v>30</v>
      </c>
      <c r="O7" s="77" t="s">
        <v>30</v>
      </c>
      <c r="P7" s="77" t="s">
        <v>30</v>
      </c>
      <c r="Q7" s="77" t="s">
        <v>30</v>
      </c>
      <c r="R7" s="84" t="s">
        <v>309</v>
      </c>
      <c r="S7" s="79" t="s">
        <v>31</v>
      </c>
      <c r="T7" s="74"/>
      <c r="U7" s="74"/>
      <c r="V7" s="74"/>
      <c r="W7" s="74"/>
      <c r="X7" s="74"/>
      <c r="Y7" s="74"/>
      <c r="Z7" s="74"/>
    </row>
    <row r="8" spans="1:26" s="81" customFormat="1" ht="75" x14ac:dyDescent="0.25">
      <c r="A8" s="96" t="s">
        <v>57</v>
      </c>
      <c r="B8" s="75">
        <v>85</v>
      </c>
      <c r="C8" s="75" t="s">
        <v>55</v>
      </c>
      <c r="D8" s="76" t="s">
        <v>55</v>
      </c>
      <c r="E8" s="74" t="s">
        <v>100</v>
      </c>
      <c r="F8" s="74" t="s">
        <v>61</v>
      </c>
      <c r="G8" s="74"/>
      <c r="H8" s="74"/>
      <c r="I8" s="75"/>
      <c r="J8" s="74" t="s">
        <v>120</v>
      </c>
      <c r="K8" s="74" t="s">
        <v>92</v>
      </c>
      <c r="L8" s="75" t="s">
        <v>166</v>
      </c>
      <c r="M8" s="76" t="s">
        <v>312</v>
      </c>
      <c r="N8" s="77" t="s">
        <v>30</v>
      </c>
      <c r="O8" s="77" t="s">
        <v>30</v>
      </c>
      <c r="P8" s="77" t="s">
        <v>30</v>
      </c>
      <c r="Q8" s="77" t="s">
        <v>311</v>
      </c>
      <c r="R8" s="84" t="s">
        <v>309</v>
      </c>
      <c r="S8" s="79"/>
      <c r="T8" s="74"/>
      <c r="U8" s="74"/>
      <c r="V8" s="74"/>
      <c r="W8" s="74"/>
      <c r="X8" s="74"/>
      <c r="Y8" s="74"/>
      <c r="Z8" s="74"/>
    </row>
    <row r="9" spans="1:26" s="67" customFormat="1" ht="60" x14ac:dyDescent="0.25">
      <c r="A9" s="60" t="s">
        <v>60</v>
      </c>
      <c r="B9" s="61">
        <v>259</v>
      </c>
      <c r="C9" s="61" t="s">
        <v>55</v>
      </c>
      <c r="D9" s="62" t="s">
        <v>55</v>
      </c>
      <c r="E9" s="60" t="s">
        <v>103</v>
      </c>
      <c r="F9" s="60" t="s">
        <v>61</v>
      </c>
      <c r="G9" s="60" t="s">
        <v>63</v>
      </c>
      <c r="H9" s="60"/>
      <c r="I9" s="61" t="s">
        <v>26</v>
      </c>
      <c r="J9" s="60" t="s">
        <v>84</v>
      </c>
      <c r="K9" s="60" t="s">
        <v>62</v>
      </c>
      <c r="L9" s="61" t="s">
        <v>67</v>
      </c>
      <c r="M9" s="62" t="s">
        <v>104</v>
      </c>
      <c r="N9" s="63" t="s">
        <v>313</v>
      </c>
      <c r="O9" s="64" t="s">
        <v>30</v>
      </c>
      <c r="P9" s="64" t="s">
        <v>55</v>
      </c>
      <c r="Q9" s="64" t="s">
        <v>55</v>
      </c>
      <c r="R9" s="65" t="s">
        <v>68</v>
      </c>
      <c r="S9" s="66" t="s">
        <v>31</v>
      </c>
      <c r="T9" s="60"/>
      <c r="U9" s="60"/>
      <c r="V9" s="60"/>
      <c r="W9" s="60"/>
      <c r="X9" s="60"/>
      <c r="Y9" s="60"/>
      <c r="Z9" s="60"/>
    </row>
    <row r="10" spans="1:26" s="67" customFormat="1" ht="60" x14ac:dyDescent="0.25">
      <c r="A10" s="60" t="s">
        <v>60</v>
      </c>
      <c r="B10" s="61">
        <v>259</v>
      </c>
      <c r="C10" s="61" t="s">
        <v>55</v>
      </c>
      <c r="D10" s="62" t="s">
        <v>55</v>
      </c>
      <c r="E10" s="60" t="s">
        <v>103</v>
      </c>
      <c r="F10" s="60" t="s">
        <v>33</v>
      </c>
      <c r="G10" s="60" t="s">
        <v>65</v>
      </c>
      <c r="H10" s="60"/>
      <c r="I10" s="61" t="s">
        <v>64</v>
      </c>
      <c r="J10" s="60" t="s">
        <v>84</v>
      </c>
      <c r="K10" s="60" t="s">
        <v>62</v>
      </c>
      <c r="L10" s="61" t="s">
        <v>67</v>
      </c>
      <c r="M10" s="62" t="s">
        <v>104</v>
      </c>
      <c r="N10" s="63" t="s">
        <v>313</v>
      </c>
      <c r="O10" s="64" t="s">
        <v>30</v>
      </c>
      <c r="P10" s="64" t="s">
        <v>55</v>
      </c>
      <c r="Q10" s="64" t="s">
        <v>55</v>
      </c>
      <c r="R10" s="65" t="s">
        <v>68</v>
      </c>
      <c r="S10" s="66" t="s">
        <v>31</v>
      </c>
      <c r="T10" s="60"/>
      <c r="U10" s="60"/>
      <c r="V10" s="60"/>
      <c r="W10" s="60"/>
      <c r="X10" s="60"/>
      <c r="Y10" s="60"/>
      <c r="Z10" s="60"/>
    </row>
    <row r="11" spans="1:26" s="5" customFormat="1" ht="45" x14ac:dyDescent="0.25">
      <c r="A11" s="38" t="s">
        <v>69</v>
      </c>
      <c r="B11" s="46">
        <v>261</v>
      </c>
      <c r="C11" s="46" t="s">
        <v>55</v>
      </c>
      <c r="D11" s="47" t="s">
        <v>55</v>
      </c>
      <c r="E11" s="45" t="s">
        <v>89</v>
      </c>
      <c r="F11" s="45" t="s">
        <v>61</v>
      </c>
      <c r="G11" s="45" t="s">
        <v>318</v>
      </c>
      <c r="H11" s="45"/>
      <c r="I11" s="46" t="s">
        <v>64</v>
      </c>
      <c r="J11" s="45" t="s">
        <v>66</v>
      </c>
      <c r="K11" s="45" t="s">
        <v>316</v>
      </c>
      <c r="L11" s="46" t="s">
        <v>71</v>
      </c>
      <c r="M11" s="47" t="s">
        <v>105</v>
      </c>
      <c r="N11" s="49" t="s">
        <v>55</v>
      </c>
      <c r="O11" s="49" t="s">
        <v>55</v>
      </c>
      <c r="P11" s="49" t="s">
        <v>55</v>
      </c>
      <c r="Q11" s="49" t="s">
        <v>55</v>
      </c>
      <c r="R11" s="48" t="s">
        <v>73</v>
      </c>
      <c r="S11" s="50" t="s">
        <v>31</v>
      </c>
      <c r="T11" s="45"/>
      <c r="U11" s="45"/>
      <c r="V11" s="45"/>
      <c r="W11" s="45"/>
      <c r="X11" s="45"/>
      <c r="Y11" s="45"/>
      <c r="Z11" s="45"/>
    </row>
    <row r="12" spans="1:26" s="73" customFormat="1" ht="45" x14ac:dyDescent="0.25">
      <c r="A12" s="68" t="s">
        <v>74</v>
      </c>
      <c r="B12" s="69">
        <v>264</v>
      </c>
      <c r="C12" s="69" t="s">
        <v>22</v>
      </c>
      <c r="D12" s="70" t="s">
        <v>22</v>
      </c>
      <c r="E12" s="68" t="s">
        <v>78</v>
      </c>
      <c r="F12" s="68" t="s">
        <v>61</v>
      </c>
      <c r="G12" s="68" t="s">
        <v>75</v>
      </c>
      <c r="H12" s="68"/>
      <c r="I12" s="69" t="s">
        <v>64</v>
      </c>
      <c r="J12" s="68" t="s">
        <v>76</v>
      </c>
      <c r="K12" s="68" t="s">
        <v>77</v>
      </c>
      <c r="L12" s="69"/>
      <c r="M12" s="70" t="s">
        <v>289</v>
      </c>
      <c r="N12" s="71" t="s">
        <v>30</v>
      </c>
      <c r="O12" s="71" t="s">
        <v>30</v>
      </c>
      <c r="P12" s="71" t="s">
        <v>30</v>
      </c>
      <c r="Q12" s="71" t="s">
        <v>55</v>
      </c>
      <c r="R12" s="72" t="s">
        <v>54</v>
      </c>
      <c r="S12" s="69" t="s">
        <v>281</v>
      </c>
      <c r="T12" s="68"/>
      <c r="U12" s="68"/>
      <c r="V12" s="68"/>
      <c r="W12" s="68"/>
      <c r="X12" s="68"/>
      <c r="Y12" s="68"/>
      <c r="Z12" s="68"/>
    </row>
    <row r="13" spans="1:26" s="73" customFormat="1" ht="45" x14ac:dyDescent="0.25">
      <c r="A13" s="68" t="s">
        <v>74</v>
      </c>
      <c r="B13" s="69">
        <v>264</v>
      </c>
      <c r="C13" s="69" t="s">
        <v>22</v>
      </c>
      <c r="D13" s="70" t="s">
        <v>22</v>
      </c>
      <c r="E13" s="68" t="s">
        <v>78</v>
      </c>
      <c r="F13" s="68" t="s">
        <v>61</v>
      </c>
      <c r="G13" s="68" t="s">
        <v>75</v>
      </c>
      <c r="H13" s="68"/>
      <c r="I13" s="69" t="s">
        <v>64</v>
      </c>
      <c r="J13" s="68" t="s">
        <v>76</v>
      </c>
      <c r="K13" s="68" t="s">
        <v>288</v>
      </c>
      <c r="L13" s="69"/>
      <c r="M13" s="70" t="s">
        <v>289</v>
      </c>
      <c r="N13" s="71" t="s">
        <v>30</v>
      </c>
      <c r="O13" s="71" t="s">
        <v>30</v>
      </c>
      <c r="P13" s="71" t="s">
        <v>30</v>
      </c>
      <c r="Q13" s="71" t="s">
        <v>55</v>
      </c>
      <c r="R13" s="72" t="s">
        <v>290</v>
      </c>
      <c r="S13" s="69" t="s">
        <v>281</v>
      </c>
      <c r="T13" s="68"/>
      <c r="U13" s="68"/>
      <c r="V13" s="68"/>
      <c r="W13" s="68"/>
      <c r="X13" s="68"/>
      <c r="Y13" s="68"/>
      <c r="Z13" s="68"/>
    </row>
    <row r="14" spans="1:26" s="5" customFormat="1" ht="45" x14ac:dyDescent="0.25">
      <c r="A14" s="45" t="s">
        <v>79</v>
      </c>
      <c r="B14" s="46">
        <v>265</v>
      </c>
      <c r="C14" s="46" t="s">
        <v>55</v>
      </c>
      <c r="D14" s="47" t="s">
        <v>55</v>
      </c>
      <c r="E14" s="45" t="s">
        <v>90</v>
      </c>
      <c r="F14" s="45" t="s">
        <v>61</v>
      </c>
      <c r="G14" s="45" t="s">
        <v>75</v>
      </c>
      <c r="H14" s="45"/>
      <c r="I14" s="46" t="s">
        <v>64</v>
      </c>
      <c r="J14" s="45" t="s">
        <v>76</v>
      </c>
      <c r="K14" s="45" t="s">
        <v>77</v>
      </c>
      <c r="L14" s="46"/>
      <c r="M14" s="36" t="s">
        <v>106</v>
      </c>
      <c r="N14" s="49" t="s">
        <v>30</v>
      </c>
      <c r="O14" s="49" t="s">
        <v>55</v>
      </c>
      <c r="P14" s="49" t="s">
        <v>55</v>
      </c>
      <c r="Q14" s="49" t="s">
        <v>55</v>
      </c>
      <c r="R14" s="48" t="s">
        <v>80</v>
      </c>
      <c r="S14" s="46" t="s">
        <v>281</v>
      </c>
      <c r="T14" s="45"/>
      <c r="U14" s="45"/>
      <c r="V14" s="45"/>
      <c r="W14" s="45"/>
      <c r="X14" s="45"/>
      <c r="Y14" s="45"/>
      <c r="Z14" s="45"/>
    </row>
    <row r="15" spans="1:26" s="5" customFormat="1" ht="54.95" customHeight="1" x14ac:dyDescent="0.25">
      <c r="A15" s="38" t="s">
        <v>82</v>
      </c>
      <c r="B15" s="46">
        <v>269</v>
      </c>
      <c r="C15" s="46" t="s">
        <v>55</v>
      </c>
      <c r="D15" s="47" t="s">
        <v>55</v>
      </c>
      <c r="E15" s="45" t="s">
        <v>101</v>
      </c>
      <c r="F15" s="45" t="s">
        <v>33</v>
      </c>
      <c r="G15" s="45" t="s">
        <v>83</v>
      </c>
      <c r="H15" s="45"/>
      <c r="I15" s="46" t="s">
        <v>64</v>
      </c>
      <c r="J15" s="45" t="s">
        <v>84</v>
      </c>
      <c r="K15" s="45" t="s">
        <v>86</v>
      </c>
      <c r="L15" s="46" t="s">
        <v>85</v>
      </c>
      <c r="M15" s="47" t="s">
        <v>107</v>
      </c>
      <c r="N15" s="49" t="s">
        <v>55</v>
      </c>
      <c r="O15" s="49" t="s">
        <v>55</v>
      </c>
      <c r="P15" s="49" t="s">
        <v>55</v>
      </c>
      <c r="Q15" s="49" t="s">
        <v>55</v>
      </c>
      <c r="R15" s="48" t="s">
        <v>87</v>
      </c>
      <c r="S15" s="50" t="s">
        <v>31</v>
      </c>
      <c r="T15" s="163" t="s">
        <v>328</v>
      </c>
      <c r="U15" s="163"/>
      <c r="V15" s="163"/>
      <c r="W15" s="163"/>
      <c r="X15" s="163"/>
      <c r="Y15" s="163"/>
      <c r="Z15" s="163"/>
    </row>
    <row r="16" spans="1:26" s="81" customFormat="1" ht="37.5" customHeight="1" x14ac:dyDescent="0.25">
      <c r="A16" s="74" t="s">
        <v>88</v>
      </c>
      <c r="B16" s="75">
        <v>271</v>
      </c>
      <c r="C16" s="75" t="s">
        <v>55</v>
      </c>
      <c r="D16" s="76" t="s">
        <v>55</v>
      </c>
      <c r="E16" s="74" t="s">
        <v>99</v>
      </c>
      <c r="F16" s="74" t="s">
        <v>61</v>
      </c>
      <c r="G16" s="74" t="s">
        <v>75</v>
      </c>
      <c r="H16" s="74"/>
      <c r="I16" s="75" t="s">
        <v>64</v>
      </c>
      <c r="J16" s="74" t="s">
        <v>76</v>
      </c>
      <c r="K16" s="74" t="s">
        <v>92</v>
      </c>
      <c r="L16" s="75" t="s">
        <v>330</v>
      </c>
      <c r="M16" s="76" t="s">
        <v>372</v>
      </c>
      <c r="N16" s="77" t="s">
        <v>30</v>
      </c>
      <c r="O16" s="77" t="s">
        <v>55</v>
      </c>
      <c r="P16" s="77" t="s">
        <v>55</v>
      </c>
      <c r="Q16" s="77" t="s">
        <v>55</v>
      </c>
      <c r="R16" s="78" t="s">
        <v>375</v>
      </c>
      <c r="S16" s="79" t="s">
        <v>374</v>
      </c>
      <c r="T16" s="80" t="s">
        <v>373</v>
      </c>
      <c r="U16" s="74"/>
      <c r="V16" s="74"/>
      <c r="W16" s="74"/>
      <c r="X16" s="74"/>
      <c r="Y16" s="74"/>
      <c r="Z16" s="74"/>
    </row>
    <row r="17" spans="1:26" s="81" customFormat="1" ht="29.1" customHeight="1" x14ac:dyDescent="0.25">
      <c r="A17" s="74" t="s">
        <v>88</v>
      </c>
      <c r="B17" s="75">
        <v>271</v>
      </c>
      <c r="C17" s="75" t="s">
        <v>55</v>
      </c>
      <c r="D17" s="76" t="s">
        <v>55</v>
      </c>
      <c r="E17" s="74" t="s">
        <v>99</v>
      </c>
      <c r="F17" s="74" t="s">
        <v>61</v>
      </c>
      <c r="G17" s="74" t="s">
        <v>75</v>
      </c>
      <c r="H17" s="74"/>
      <c r="I17" s="75" t="s">
        <v>64</v>
      </c>
      <c r="J17" s="74" t="s">
        <v>329</v>
      </c>
      <c r="K17" s="74" t="s">
        <v>92</v>
      </c>
      <c r="L17" s="75" t="s">
        <v>330</v>
      </c>
      <c r="M17" s="76" t="s">
        <v>159</v>
      </c>
      <c r="N17" s="77" t="s">
        <v>30</v>
      </c>
      <c r="O17" s="77" t="s">
        <v>55</v>
      </c>
      <c r="P17" s="77" t="s">
        <v>30</v>
      </c>
      <c r="Q17" s="77" t="s">
        <v>30</v>
      </c>
      <c r="R17" s="78"/>
      <c r="S17" s="79"/>
      <c r="T17" s="74"/>
      <c r="U17" s="74"/>
      <c r="V17" s="74"/>
      <c r="W17" s="74"/>
      <c r="X17" s="74"/>
      <c r="Y17" s="74"/>
      <c r="Z17" s="74"/>
    </row>
    <row r="18" spans="1:26" s="5" customFormat="1" ht="45" x14ac:dyDescent="0.25">
      <c r="A18" s="38" t="s">
        <v>93</v>
      </c>
      <c r="B18" s="46">
        <v>276</v>
      </c>
      <c r="C18" s="46" t="s">
        <v>55</v>
      </c>
      <c r="D18" s="47" t="s">
        <v>55</v>
      </c>
      <c r="E18" s="48" t="s">
        <v>108</v>
      </c>
      <c r="F18" s="45" t="s">
        <v>61</v>
      </c>
      <c r="G18" s="45" t="s">
        <v>75</v>
      </c>
      <c r="H18" s="45"/>
      <c r="I18" s="46" t="s">
        <v>64</v>
      </c>
      <c r="J18" s="45" t="s">
        <v>76</v>
      </c>
      <c r="K18" s="45" t="s">
        <v>92</v>
      </c>
      <c r="L18" s="46"/>
      <c r="M18" s="47" t="s">
        <v>360</v>
      </c>
      <c r="N18" s="49" t="s">
        <v>55</v>
      </c>
      <c r="O18" s="49" t="s">
        <v>55</v>
      </c>
      <c r="P18" s="49" t="s">
        <v>30</v>
      </c>
      <c r="Q18" s="49" t="s">
        <v>55</v>
      </c>
      <c r="R18" s="48" t="s">
        <v>31</v>
      </c>
      <c r="S18" s="50" t="s">
        <v>31</v>
      </c>
      <c r="T18" s="45"/>
      <c r="U18" s="45"/>
      <c r="V18" s="45"/>
      <c r="W18" s="45"/>
      <c r="X18" s="45"/>
      <c r="Y18" s="45"/>
      <c r="Z18" s="45"/>
    </row>
    <row r="19" spans="1:26" s="5" customFormat="1" ht="75" x14ac:dyDescent="0.25">
      <c r="A19" s="38" t="s">
        <v>94</v>
      </c>
      <c r="B19" s="46">
        <v>278</v>
      </c>
      <c r="C19" s="46" t="s">
        <v>55</v>
      </c>
      <c r="D19" s="47" t="s">
        <v>55</v>
      </c>
      <c r="E19" s="48" t="s">
        <v>113</v>
      </c>
      <c r="F19" s="45" t="s">
        <v>61</v>
      </c>
      <c r="G19" s="45" t="s">
        <v>63</v>
      </c>
      <c r="H19" s="45"/>
      <c r="I19" s="46" t="s">
        <v>64</v>
      </c>
      <c r="J19" s="45" t="s">
        <v>110</v>
      </c>
      <c r="K19" s="45" t="s">
        <v>95</v>
      </c>
      <c r="L19" s="47" t="s">
        <v>111</v>
      </c>
      <c r="M19" s="47" t="s">
        <v>112</v>
      </c>
      <c r="N19" s="49" t="s">
        <v>30</v>
      </c>
      <c r="O19" s="49" t="s">
        <v>30</v>
      </c>
      <c r="P19" s="49" t="s">
        <v>30</v>
      </c>
      <c r="Q19" s="49" t="s">
        <v>55</v>
      </c>
      <c r="R19" s="48" t="s">
        <v>31</v>
      </c>
      <c r="S19" s="50" t="s">
        <v>31</v>
      </c>
      <c r="T19" s="45" t="s">
        <v>331</v>
      </c>
      <c r="U19" s="45"/>
      <c r="V19" s="45"/>
      <c r="W19" s="45"/>
      <c r="X19" s="45"/>
      <c r="Y19" s="45"/>
      <c r="Z19" s="45"/>
    </row>
    <row r="20" spans="1:26" s="5" customFormat="1" ht="90" x14ac:dyDescent="0.25">
      <c r="A20" s="45" t="s">
        <v>97</v>
      </c>
      <c r="B20" s="46">
        <v>283</v>
      </c>
      <c r="C20" s="46" t="s">
        <v>30</v>
      </c>
      <c r="D20" s="47" t="s">
        <v>55</v>
      </c>
      <c r="E20" s="48" t="s">
        <v>137</v>
      </c>
      <c r="F20" s="45" t="s">
        <v>61</v>
      </c>
      <c r="G20" s="45"/>
      <c r="H20" s="45"/>
      <c r="I20" s="46"/>
      <c r="J20" s="48" t="s">
        <v>139</v>
      </c>
      <c r="K20" s="45" t="s">
        <v>62</v>
      </c>
      <c r="L20" s="46"/>
      <c r="M20" s="46"/>
      <c r="N20" s="49" t="s">
        <v>341</v>
      </c>
      <c r="O20" s="49" t="s">
        <v>30</v>
      </c>
      <c r="P20" s="49" t="s">
        <v>30</v>
      </c>
      <c r="Q20" s="49" t="s">
        <v>30</v>
      </c>
      <c r="R20" s="51" t="s">
        <v>138</v>
      </c>
      <c r="S20" s="50"/>
      <c r="T20" s="45" t="s">
        <v>340</v>
      </c>
      <c r="U20" s="45"/>
      <c r="V20" s="45"/>
      <c r="W20" s="45"/>
      <c r="X20" s="45"/>
      <c r="Y20" s="45"/>
      <c r="Z20" s="45"/>
    </row>
    <row r="21" spans="1:26" s="5" customFormat="1" ht="30" x14ac:dyDescent="0.25">
      <c r="A21" s="45" t="s">
        <v>116</v>
      </c>
      <c r="B21" s="46">
        <v>285</v>
      </c>
      <c r="C21" s="46" t="s">
        <v>55</v>
      </c>
      <c r="D21" s="47" t="s">
        <v>55</v>
      </c>
      <c r="E21" s="48" t="s">
        <v>140</v>
      </c>
      <c r="F21" s="45"/>
      <c r="G21" s="45"/>
      <c r="H21" s="45"/>
      <c r="I21" s="46"/>
      <c r="J21" s="45"/>
      <c r="K21" s="45"/>
      <c r="L21" s="46"/>
      <c r="M21" s="46"/>
      <c r="N21" s="49"/>
      <c r="O21" s="49"/>
      <c r="P21" s="52"/>
      <c r="Q21" s="49"/>
      <c r="R21" s="48"/>
      <c r="S21" s="50"/>
      <c r="T21" s="45" t="s">
        <v>342</v>
      </c>
      <c r="U21" s="45"/>
      <c r="V21" s="45"/>
      <c r="W21" s="45"/>
      <c r="X21" s="45"/>
      <c r="Y21" s="45"/>
      <c r="Z21" s="45"/>
    </row>
    <row r="22" spans="1:26" s="5" customFormat="1" ht="60" x14ac:dyDescent="0.25">
      <c r="A22" s="45" t="s">
        <v>98</v>
      </c>
      <c r="B22" s="46">
        <v>286</v>
      </c>
      <c r="C22" s="46" t="s">
        <v>55</v>
      </c>
      <c r="D22" s="47" t="s">
        <v>55</v>
      </c>
      <c r="E22" s="48" t="s">
        <v>145</v>
      </c>
      <c r="F22" s="45" t="s">
        <v>61</v>
      </c>
      <c r="G22" s="45" t="s">
        <v>75</v>
      </c>
      <c r="H22" s="45"/>
      <c r="I22" s="46" t="s">
        <v>64</v>
      </c>
      <c r="J22" s="48" t="s">
        <v>141</v>
      </c>
      <c r="K22" s="45" t="s">
        <v>35</v>
      </c>
      <c r="L22" s="46" t="s">
        <v>118</v>
      </c>
      <c r="M22" s="47" t="s">
        <v>146</v>
      </c>
      <c r="N22" s="49" t="s">
        <v>55</v>
      </c>
      <c r="O22" s="49" t="s">
        <v>55</v>
      </c>
      <c r="P22" s="49" t="s">
        <v>30</v>
      </c>
      <c r="Q22" s="49" t="s">
        <v>55</v>
      </c>
      <c r="R22" s="51" t="s">
        <v>115</v>
      </c>
      <c r="S22" s="50" t="s">
        <v>31</v>
      </c>
      <c r="T22" s="45" t="s">
        <v>356</v>
      </c>
      <c r="U22" s="45"/>
      <c r="V22" s="45"/>
      <c r="W22" s="45"/>
      <c r="X22" s="45"/>
      <c r="Y22" s="45"/>
      <c r="Z22" s="45"/>
    </row>
    <row r="23" spans="1:26" s="5" customFormat="1" ht="75" x14ac:dyDescent="0.25">
      <c r="A23" s="45" t="s">
        <v>117</v>
      </c>
      <c r="B23" s="46">
        <v>298</v>
      </c>
      <c r="C23" s="46" t="s">
        <v>30</v>
      </c>
      <c r="D23" s="47" t="s">
        <v>55</v>
      </c>
      <c r="E23" s="48" t="s">
        <v>142</v>
      </c>
      <c r="F23" s="45"/>
      <c r="G23" s="45"/>
      <c r="H23" s="48"/>
      <c r="I23" s="46"/>
      <c r="J23" s="48" t="s">
        <v>120</v>
      </c>
      <c r="K23" s="45"/>
      <c r="L23" s="46"/>
      <c r="M23" s="46"/>
      <c r="N23" s="49" t="s">
        <v>55</v>
      </c>
      <c r="O23" s="49" t="s">
        <v>30</v>
      </c>
      <c r="P23" s="49" t="s">
        <v>30</v>
      </c>
      <c r="Q23" s="49" t="s">
        <v>30</v>
      </c>
      <c r="R23" s="48"/>
      <c r="S23" s="50"/>
      <c r="T23" s="45"/>
      <c r="U23" s="45"/>
      <c r="V23" s="45"/>
      <c r="W23" s="45"/>
      <c r="X23" s="45"/>
      <c r="Y23" s="45"/>
      <c r="Z23" s="45"/>
    </row>
    <row r="24" spans="1:26" s="5" customFormat="1" ht="120" x14ac:dyDescent="0.25">
      <c r="A24" s="45" t="s">
        <v>125</v>
      </c>
      <c r="B24" s="46">
        <v>345</v>
      </c>
      <c r="C24" s="46" t="s">
        <v>55</v>
      </c>
      <c r="D24" s="47" t="s">
        <v>55</v>
      </c>
      <c r="E24" s="48" t="s">
        <v>355</v>
      </c>
      <c r="F24" s="45" t="s">
        <v>61</v>
      </c>
      <c r="G24" s="45" t="s">
        <v>63</v>
      </c>
      <c r="H24" s="45"/>
      <c r="I24" s="46" t="s">
        <v>26</v>
      </c>
      <c r="J24" s="45" t="s">
        <v>84</v>
      </c>
      <c r="K24" s="48" t="s">
        <v>126</v>
      </c>
      <c r="L24" s="46"/>
      <c r="M24" s="47" t="s">
        <v>127</v>
      </c>
      <c r="N24" s="49" t="s">
        <v>30</v>
      </c>
      <c r="O24" s="49" t="s">
        <v>30</v>
      </c>
      <c r="P24" s="49" t="s">
        <v>30</v>
      </c>
      <c r="Q24" s="49" t="s">
        <v>55</v>
      </c>
      <c r="R24" s="48"/>
      <c r="S24" s="50"/>
      <c r="T24" s="45"/>
      <c r="U24" s="45"/>
      <c r="V24" s="45"/>
      <c r="W24" s="45"/>
      <c r="X24" s="45"/>
      <c r="Y24" s="45"/>
      <c r="Z24" s="45"/>
    </row>
    <row r="25" spans="1:26" s="5" customFormat="1" ht="60" x14ac:dyDescent="0.25">
      <c r="A25" s="45" t="s">
        <v>136</v>
      </c>
      <c r="B25" s="46">
        <v>354</v>
      </c>
      <c r="C25" s="46" t="s">
        <v>55</v>
      </c>
      <c r="D25" s="47" t="s">
        <v>55</v>
      </c>
      <c r="E25" s="48" t="s">
        <v>361</v>
      </c>
      <c r="F25" s="45"/>
      <c r="G25" s="45"/>
      <c r="H25" s="45"/>
      <c r="I25" s="46"/>
      <c r="J25" s="45"/>
      <c r="K25" s="45"/>
      <c r="L25" s="46"/>
      <c r="M25" s="46"/>
      <c r="N25" s="49"/>
      <c r="O25" s="49"/>
      <c r="P25" s="49"/>
      <c r="Q25" s="49"/>
      <c r="R25" s="48"/>
      <c r="S25" s="50"/>
      <c r="T25" s="45"/>
      <c r="U25" s="45"/>
      <c r="V25" s="45"/>
      <c r="W25" s="45"/>
      <c r="X25" s="45"/>
      <c r="Y25" s="45"/>
      <c r="Z25" s="45"/>
    </row>
    <row r="26" spans="1:26" s="5" customFormat="1" ht="195" x14ac:dyDescent="0.25">
      <c r="A26" s="45" t="s">
        <v>149</v>
      </c>
      <c r="B26" s="46">
        <v>363</v>
      </c>
      <c r="C26" s="46" t="s">
        <v>55</v>
      </c>
      <c r="D26" s="47" t="s">
        <v>55</v>
      </c>
      <c r="E26" s="48" t="s">
        <v>362</v>
      </c>
      <c r="F26" s="45" t="s">
        <v>33</v>
      </c>
      <c r="G26" s="45" t="s">
        <v>83</v>
      </c>
      <c r="H26" s="45"/>
      <c r="I26" s="46" t="s">
        <v>64</v>
      </c>
      <c r="J26" s="45" t="s">
        <v>151</v>
      </c>
      <c r="K26" s="45"/>
      <c r="L26" s="46"/>
      <c r="M26" s="46"/>
      <c r="N26" s="49"/>
      <c r="O26" s="49"/>
      <c r="P26" s="49"/>
      <c r="Q26" s="49"/>
      <c r="R26" s="48"/>
      <c r="S26" s="50"/>
      <c r="T26" s="45"/>
      <c r="U26" s="45"/>
      <c r="V26" s="45"/>
      <c r="W26" s="45"/>
      <c r="X26" s="45"/>
      <c r="Y26" s="45"/>
      <c r="Z26" s="45"/>
    </row>
    <row r="27" spans="1:26" s="5" customFormat="1" x14ac:dyDescent="0.25">
      <c r="B27" s="17"/>
      <c r="C27" s="17"/>
      <c r="D27" s="16"/>
      <c r="I27" s="17"/>
      <c r="L27" s="17"/>
      <c r="M27" s="17"/>
      <c r="N27" s="13"/>
      <c r="O27" s="13"/>
      <c r="P27" s="13"/>
      <c r="Q27" s="13"/>
      <c r="R27" s="18"/>
      <c r="S27" s="11"/>
    </row>
    <row r="28" spans="1:26" s="5" customFormat="1" x14ac:dyDescent="0.25">
      <c r="B28" s="17"/>
      <c r="C28" s="17"/>
      <c r="D28" s="16"/>
      <c r="I28" s="17"/>
      <c r="L28" s="17"/>
      <c r="M28" s="17"/>
      <c r="N28" s="13"/>
      <c r="O28" s="13"/>
      <c r="P28" s="13"/>
      <c r="Q28" s="13"/>
      <c r="R28" s="18"/>
      <c r="S28" s="11"/>
    </row>
    <row r="29" spans="1:26" s="5" customFormat="1" x14ac:dyDescent="0.25">
      <c r="B29" s="17"/>
      <c r="C29" s="17"/>
      <c r="D29" s="16"/>
      <c r="I29" s="17"/>
      <c r="L29" s="17"/>
      <c r="M29" s="17"/>
      <c r="N29" s="13"/>
      <c r="O29" s="13"/>
      <c r="P29" s="13"/>
      <c r="Q29" s="13"/>
      <c r="R29" s="18"/>
      <c r="S29" s="11"/>
    </row>
    <row r="30" spans="1:26" s="5" customFormat="1" x14ac:dyDescent="0.25">
      <c r="B30" s="17"/>
      <c r="C30" s="17"/>
      <c r="D30" s="16"/>
      <c r="I30" s="17"/>
      <c r="L30" s="17"/>
      <c r="M30" s="17"/>
      <c r="N30" s="13"/>
      <c r="O30" s="13"/>
      <c r="P30" s="13"/>
      <c r="Q30" s="13"/>
      <c r="R30" s="18"/>
      <c r="S30" s="11"/>
    </row>
    <row r="31" spans="1:26" s="5" customFormat="1" x14ac:dyDescent="0.25">
      <c r="B31" s="17"/>
      <c r="C31" s="17"/>
      <c r="D31" s="16"/>
      <c r="I31" s="17"/>
      <c r="L31" s="17"/>
      <c r="M31" s="17"/>
      <c r="N31" s="13"/>
      <c r="O31" s="13"/>
      <c r="P31" s="13"/>
      <c r="Q31" s="13"/>
      <c r="R31" s="18"/>
      <c r="S31" s="11"/>
    </row>
    <row r="32" spans="1:26" s="5" customFormat="1" x14ac:dyDescent="0.25">
      <c r="B32" s="17"/>
      <c r="C32" s="17"/>
      <c r="D32" s="16"/>
      <c r="I32" s="17"/>
      <c r="L32" s="17"/>
      <c r="M32" s="17"/>
      <c r="N32" s="13"/>
      <c r="O32" s="13"/>
      <c r="P32" s="13"/>
      <c r="Q32" s="13"/>
      <c r="R32" s="18"/>
      <c r="S32" s="11"/>
    </row>
    <row r="33" spans="2:19" s="5" customFormat="1" x14ac:dyDescent="0.25">
      <c r="B33" s="17"/>
      <c r="C33" s="17"/>
      <c r="D33" s="16"/>
      <c r="I33" s="17"/>
      <c r="L33" s="17"/>
      <c r="M33" s="17"/>
      <c r="N33" s="13"/>
      <c r="O33" s="13"/>
      <c r="P33" s="13"/>
      <c r="Q33" s="13"/>
      <c r="R33" s="18"/>
      <c r="S33" s="11"/>
    </row>
    <row r="34" spans="2:19" s="5" customFormat="1" x14ac:dyDescent="0.25">
      <c r="B34" s="17"/>
      <c r="C34" s="17"/>
      <c r="D34" s="16"/>
      <c r="I34" s="17"/>
      <c r="L34" s="17"/>
      <c r="M34" s="17"/>
      <c r="N34" s="13"/>
      <c r="O34" s="13"/>
      <c r="P34" s="13"/>
      <c r="Q34" s="13"/>
      <c r="R34" s="18"/>
      <c r="S34" s="11"/>
    </row>
    <row r="35" spans="2:19" s="5" customFormat="1" x14ac:dyDescent="0.25">
      <c r="B35" s="17"/>
      <c r="C35" s="17"/>
      <c r="D35" s="16"/>
      <c r="I35" s="17"/>
      <c r="L35" s="17"/>
      <c r="M35" s="17"/>
      <c r="N35" s="13"/>
      <c r="O35" s="13"/>
      <c r="P35" s="13"/>
      <c r="Q35" s="13"/>
      <c r="R35" s="18"/>
      <c r="S35" s="11"/>
    </row>
    <row r="36" spans="2:19" s="5" customFormat="1" x14ac:dyDescent="0.25">
      <c r="B36" s="17"/>
      <c r="C36" s="17"/>
      <c r="D36" s="16"/>
      <c r="I36" s="17"/>
      <c r="L36" s="17"/>
      <c r="M36" s="17"/>
      <c r="N36" s="13"/>
      <c r="O36" s="13"/>
      <c r="P36" s="13"/>
      <c r="Q36" s="13"/>
      <c r="R36" s="18"/>
      <c r="S36" s="11"/>
    </row>
    <row r="37" spans="2:19" s="5" customFormat="1" x14ac:dyDescent="0.25">
      <c r="B37" s="17"/>
      <c r="C37" s="17"/>
      <c r="D37" s="16"/>
      <c r="I37" s="17"/>
      <c r="L37" s="17"/>
      <c r="M37" s="17"/>
      <c r="N37" s="13"/>
      <c r="O37" s="13"/>
      <c r="P37" s="13"/>
      <c r="Q37" s="13"/>
      <c r="R37" s="18"/>
      <c r="S37" s="11"/>
    </row>
    <row r="38" spans="2:19" s="5" customFormat="1" x14ac:dyDescent="0.25">
      <c r="B38" s="17"/>
      <c r="C38" s="17"/>
      <c r="D38" s="16"/>
      <c r="I38" s="17"/>
      <c r="L38" s="17"/>
      <c r="M38" s="17"/>
      <c r="N38" s="13"/>
      <c r="O38" s="13"/>
      <c r="P38" s="13"/>
      <c r="Q38" s="13"/>
      <c r="R38" s="18"/>
      <c r="S38" s="11"/>
    </row>
    <row r="39" spans="2:19" s="5" customFormat="1" x14ac:dyDescent="0.25">
      <c r="B39" s="17"/>
      <c r="C39" s="17"/>
      <c r="D39" s="16"/>
      <c r="I39" s="17"/>
      <c r="L39" s="17"/>
      <c r="M39" s="17"/>
      <c r="N39" s="13"/>
      <c r="O39" s="13"/>
      <c r="P39" s="13"/>
      <c r="Q39" s="13"/>
      <c r="R39" s="18"/>
      <c r="S39" s="11"/>
    </row>
    <row r="40" spans="2:19" s="5" customFormat="1" x14ac:dyDescent="0.25">
      <c r="B40" s="17"/>
      <c r="C40" s="17"/>
      <c r="D40" s="16"/>
      <c r="I40" s="17"/>
      <c r="L40" s="17"/>
      <c r="M40" s="17"/>
      <c r="N40" s="13"/>
      <c r="O40" s="13"/>
      <c r="P40" s="13"/>
      <c r="Q40" s="13"/>
      <c r="R40" s="18"/>
      <c r="S40" s="11"/>
    </row>
    <row r="41" spans="2:19" s="5" customFormat="1" x14ac:dyDescent="0.25">
      <c r="B41" s="17"/>
      <c r="C41" s="17"/>
      <c r="D41" s="16"/>
      <c r="I41" s="17"/>
      <c r="L41" s="17"/>
      <c r="M41" s="17"/>
      <c r="N41" s="13"/>
      <c r="O41" s="13"/>
      <c r="P41" s="13"/>
      <c r="Q41" s="13"/>
      <c r="R41" s="18"/>
      <c r="S41" s="11"/>
    </row>
    <row r="42" spans="2:19" s="5" customFormat="1" x14ac:dyDescent="0.25">
      <c r="B42" s="17"/>
      <c r="C42" s="17"/>
      <c r="D42" s="16"/>
      <c r="I42" s="17"/>
      <c r="L42" s="17"/>
      <c r="M42" s="17"/>
      <c r="N42" s="13"/>
      <c r="O42" s="13"/>
      <c r="P42" s="13"/>
      <c r="Q42" s="13"/>
      <c r="R42" s="18"/>
      <c r="S42" s="11"/>
    </row>
    <row r="43" spans="2:19" s="5" customFormat="1" x14ac:dyDescent="0.25">
      <c r="B43" s="17"/>
      <c r="C43" s="17"/>
      <c r="D43" s="16"/>
      <c r="I43" s="17"/>
      <c r="L43" s="17"/>
      <c r="M43" s="17"/>
      <c r="N43" s="13"/>
      <c r="O43" s="13"/>
      <c r="P43" s="13"/>
      <c r="Q43" s="13"/>
      <c r="R43" s="18"/>
      <c r="S43" s="11"/>
    </row>
    <row r="44" spans="2:19" s="5" customFormat="1" x14ac:dyDescent="0.25">
      <c r="B44" s="17"/>
      <c r="C44" s="17"/>
      <c r="D44" s="16"/>
      <c r="I44" s="17"/>
      <c r="L44" s="17"/>
      <c r="M44" s="17"/>
      <c r="N44" s="13"/>
      <c r="O44" s="13"/>
      <c r="P44" s="13"/>
      <c r="Q44" s="13"/>
      <c r="R44" s="18"/>
      <c r="S44" s="11"/>
    </row>
    <row r="45" spans="2:19" s="5" customFormat="1" x14ac:dyDescent="0.25">
      <c r="B45" s="17"/>
      <c r="C45" s="17"/>
      <c r="D45" s="16"/>
      <c r="I45" s="17"/>
      <c r="L45" s="17"/>
      <c r="M45" s="17"/>
      <c r="N45" s="13"/>
      <c r="O45" s="13"/>
      <c r="P45" s="13"/>
      <c r="Q45" s="13"/>
      <c r="R45" s="18"/>
      <c r="S45" s="11"/>
    </row>
    <row r="46" spans="2:19" s="5" customFormat="1" x14ac:dyDescent="0.25">
      <c r="B46" s="17"/>
      <c r="C46" s="17"/>
      <c r="D46" s="16"/>
      <c r="I46" s="17"/>
      <c r="L46" s="17"/>
      <c r="M46" s="17"/>
      <c r="N46" s="13"/>
      <c r="O46" s="13"/>
      <c r="P46" s="13"/>
      <c r="Q46" s="13"/>
      <c r="R46" s="18"/>
      <c r="S46" s="11"/>
    </row>
    <row r="47" spans="2:19" s="5" customFormat="1" x14ac:dyDescent="0.25">
      <c r="B47" s="17"/>
      <c r="C47" s="17"/>
      <c r="D47" s="16"/>
      <c r="I47" s="17"/>
      <c r="L47" s="17"/>
      <c r="M47" s="17"/>
      <c r="N47" s="13"/>
      <c r="O47" s="13"/>
      <c r="P47" s="13"/>
      <c r="Q47" s="13"/>
      <c r="R47" s="18"/>
      <c r="S47" s="11"/>
    </row>
    <row r="48" spans="2:19" s="5" customFormat="1" x14ac:dyDescent="0.25">
      <c r="B48" s="17"/>
      <c r="C48" s="17"/>
      <c r="D48" s="16"/>
      <c r="I48" s="17"/>
      <c r="L48" s="17"/>
      <c r="M48" s="17"/>
      <c r="N48" s="13"/>
      <c r="O48" s="13"/>
      <c r="P48" s="13"/>
      <c r="Q48" s="13"/>
      <c r="R48" s="18"/>
      <c r="S48" s="11"/>
    </row>
    <row r="49" spans="2:19" s="5" customFormat="1" x14ac:dyDescent="0.25">
      <c r="B49" s="17"/>
      <c r="C49" s="17"/>
      <c r="D49" s="16"/>
      <c r="I49" s="17"/>
      <c r="L49" s="17"/>
      <c r="M49" s="17"/>
      <c r="N49" s="13"/>
      <c r="O49" s="13"/>
      <c r="P49" s="13"/>
      <c r="Q49" s="13"/>
      <c r="R49" s="18"/>
      <c r="S49" s="11"/>
    </row>
    <row r="50" spans="2:19" s="5" customFormat="1" x14ac:dyDescent="0.25">
      <c r="B50" s="17"/>
      <c r="C50" s="17"/>
      <c r="D50" s="16"/>
      <c r="I50" s="17"/>
      <c r="L50" s="17"/>
      <c r="M50" s="17"/>
      <c r="N50" s="13"/>
      <c r="O50" s="13"/>
      <c r="P50" s="13"/>
      <c r="Q50" s="13"/>
      <c r="R50" s="18"/>
      <c r="S50" s="11"/>
    </row>
    <row r="51" spans="2:19" s="5" customFormat="1" x14ac:dyDescent="0.25">
      <c r="B51" s="17"/>
      <c r="C51" s="17"/>
      <c r="D51" s="16"/>
      <c r="I51" s="17"/>
      <c r="L51" s="17"/>
      <c r="M51" s="17"/>
      <c r="N51" s="13"/>
      <c r="O51" s="13"/>
      <c r="P51" s="13"/>
      <c r="Q51" s="13"/>
      <c r="R51" s="18"/>
      <c r="S51" s="11"/>
    </row>
    <row r="52" spans="2:19" s="5" customFormat="1" x14ac:dyDescent="0.25">
      <c r="B52" s="17"/>
      <c r="C52" s="17"/>
      <c r="D52" s="16"/>
      <c r="I52" s="17"/>
      <c r="L52" s="17"/>
      <c r="M52" s="17"/>
      <c r="N52" s="13"/>
      <c r="O52" s="13"/>
      <c r="P52" s="13"/>
      <c r="Q52" s="13"/>
      <c r="R52" s="18"/>
      <c r="S52" s="11"/>
    </row>
    <row r="53" spans="2:19" s="5" customFormat="1" x14ac:dyDescent="0.25">
      <c r="B53" s="17"/>
      <c r="C53" s="17"/>
      <c r="D53" s="16"/>
      <c r="I53" s="17"/>
      <c r="L53" s="17"/>
      <c r="M53" s="17"/>
      <c r="N53" s="13"/>
      <c r="O53" s="13"/>
      <c r="P53" s="13"/>
      <c r="Q53" s="13"/>
      <c r="R53" s="18"/>
      <c r="S53" s="11"/>
    </row>
    <row r="54" spans="2:19" s="5" customFormat="1" x14ac:dyDescent="0.25">
      <c r="B54" s="17"/>
      <c r="C54" s="17"/>
      <c r="D54" s="16"/>
      <c r="I54" s="17"/>
      <c r="L54" s="17"/>
      <c r="M54" s="17"/>
      <c r="N54" s="13"/>
      <c r="O54" s="13"/>
      <c r="P54" s="13"/>
      <c r="Q54" s="13"/>
      <c r="R54" s="18"/>
      <c r="S54" s="11"/>
    </row>
    <row r="55" spans="2:19" s="5" customFormat="1" x14ac:dyDescent="0.25">
      <c r="B55" s="17"/>
      <c r="C55" s="17"/>
      <c r="D55" s="16"/>
      <c r="I55" s="17"/>
      <c r="L55" s="17"/>
      <c r="M55" s="17"/>
      <c r="N55" s="13"/>
      <c r="O55" s="13"/>
      <c r="P55" s="13"/>
      <c r="Q55" s="13"/>
      <c r="R55" s="18"/>
      <c r="S55" s="11"/>
    </row>
    <row r="56" spans="2:19" s="5" customFormat="1" x14ac:dyDescent="0.25">
      <c r="B56" s="17"/>
      <c r="C56" s="17"/>
      <c r="D56" s="16"/>
      <c r="I56" s="17"/>
      <c r="L56" s="17"/>
      <c r="M56" s="17"/>
      <c r="N56" s="13"/>
      <c r="O56" s="13"/>
      <c r="P56" s="13"/>
      <c r="Q56" s="13"/>
      <c r="R56" s="18"/>
      <c r="S56" s="11"/>
    </row>
    <row r="57" spans="2:19" s="5" customFormat="1" x14ac:dyDescent="0.25">
      <c r="B57" s="17"/>
      <c r="C57" s="17"/>
      <c r="D57" s="16"/>
      <c r="I57" s="17"/>
      <c r="L57" s="17"/>
      <c r="M57" s="17"/>
      <c r="N57" s="13"/>
      <c r="O57" s="13"/>
      <c r="P57" s="13"/>
      <c r="Q57" s="13"/>
      <c r="R57" s="18"/>
      <c r="S57" s="11"/>
    </row>
    <row r="58" spans="2:19" s="5" customFormat="1" x14ac:dyDescent="0.25">
      <c r="B58" s="17"/>
      <c r="C58" s="17"/>
      <c r="D58" s="16"/>
      <c r="I58" s="17"/>
      <c r="L58" s="17"/>
      <c r="M58" s="17"/>
      <c r="N58" s="13"/>
      <c r="O58" s="13"/>
      <c r="P58" s="13"/>
      <c r="Q58" s="13"/>
      <c r="R58" s="18"/>
      <c r="S58" s="11"/>
    </row>
    <row r="59" spans="2:19" s="5" customFormat="1" x14ac:dyDescent="0.25">
      <c r="B59" s="17"/>
      <c r="C59" s="17"/>
      <c r="D59" s="16"/>
      <c r="I59" s="17"/>
      <c r="L59" s="17"/>
      <c r="M59" s="17"/>
      <c r="N59" s="13"/>
      <c r="O59" s="13"/>
      <c r="P59" s="13"/>
      <c r="Q59" s="13"/>
      <c r="R59" s="18"/>
      <c r="S59" s="11"/>
    </row>
    <row r="60" spans="2:19" s="5" customFormat="1" x14ac:dyDescent="0.25">
      <c r="B60" s="17"/>
      <c r="C60" s="17"/>
      <c r="D60" s="16"/>
      <c r="I60" s="17"/>
      <c r="L60" s="17"/>
      <c r="M60" s="17"/>
      <c r="N60" s="13"/>
      <c r="O60" s="13"/>
      <c r="P60" s="13"/>
      <c r="Q60" s="13"/>
      <c r="R60" s="18"/>
      <c r="S60" s="11"/>
    </row>
    <row r="61" spans="2:19" s="5" customFormat="1" x14ac:dyDescent="0.25">
      <c r="B61" s="17"/>
      <c r="C61" s="17"/>
      <c r="D61" s="16"/>
      <c r="I61" s="17"/>
      <c r="L61" s="17"/>
      <c r="M61" s="17"/>
      <c r="N61" s="13"/>
      <c r="O61" s="13"/>
      <c r="P61" s="13"/>
      <c r="Q61" s="13"/>
      <c r="R61" s="18"/>
      <c r="S61" s="11"/>
    </row>
    <row r="62" spans="2:19" s="5" customFormat="1" x14ac:dyDescent="0.25">
      <c r="B62" s="17"/>
      <c r="C62" s="17"/>
      <c r="D62" s="16"/>
      <c r="I62" s="17"/>
      <c r="L62" s="17"/>
      <c r="M62" s="17"/>
      <c r="N62" s="13"/>
      <c r="O62" s="13"/>
      <c r="P62" s="13"/>
      <c r="Q62" s="13"/>
      <c r="R62" s="18"/>
      <c r="S62" s="11"/>
    </row>
    <row r="63" spans="2:19" s="5" customFormat="1" x14ac:dyDescent="0.25">
      <c r="B63" s="17"/>
      <c r="C63" s="17"/>
      <c r="D63" s="16"/>
      <c r="I63" s="17"/>
      <c r="L63" s="17"/>
      <c r="M63" s="17"/>
      <c r="N63" s="13"/>
      <c r="O63" s="13"/>
      <c r="P63" s="13"/>
      <c r="Q63" s="13"/>
      <c r="R63" s="18"/>
      <c r="S63" s="11"/>
    </row>
    <row r="64" spans="2:19" s="5" customFormat="1" x14ac:dyDescent="0.25">
      <c r="B64" s="17"/>
      <c r="C64" s="17"/>
      <c r="D64" s="16"/>
      <c r="I64" s="17"/>
      <c r="L64" s="17"/>
      <c r="M64" s="17"/>
      <c r="N64" s="13"/>
      <c r="O64" s="13"/>
      <c r="P64" s="13"/>
      <c r="Q64" s="13"/>
      <c r="R64" s="18"/>
      <c r="S64" s="11"/>
    </row>
    <row r="65" spans="2:19" s="5" customFormat="1" x14ac:dyDescent="0.25">
      <c r="B65" s="17"/>
      <c r="C65" s="17"/>
      <c r="D65" s="16"/>
      <c r="I65" s="17"/>
      <c r="L65" s="17"/>
      <c r="M65" s="17"/>
      <c r="N65" s="13"/>
      <c r="O65" s="13"/>
      <c r="P65" s="13"/>
      <c r="Q65" s="13"/>
      <c r="R65" s="18"/>
      <c r="S65" s="11"/>
    </row>
    <row r="66" spans="2:19" s="5" customFormat="1" x14ac:dyDescent="0.25">
      <c r="B66" s="17"/>
      <c r="C66" s="17"/>
      <c r="D66" s="16"/>
      <c r="I66" s="17"/>
      <c r="L66" s="17"/>
      <c r="M66" s="17"/>
      <c r="N66" s="13"/>
      <c r="O66" s="13"/>
      <c r="P66" s="13"/>
      <c r="Q66" s="13"/>
      <c r="R66" s="18"/>
      <c r="S66" s="11"/>
    </row>
    <row r="67" spans="2:19" s="5" customFormat="1" x14ac:dyDescent="0.25">
      <c r="B67" s="17"/>
      <c r="C67" s="17"/>
      <c r="D67" s="16"/>
      <c r="I67" s="17"/>
      <c r="L67" s="17"/>
      <c r="M67" s="17"/>
      <c r="N67" s="13"/>
      <c r="O67" s="13"/>
      <c r="P67" s="13"/>
      <c r="Q67" s="13"/>
      <c r="R67" s="18"/>
      <c r="S67" s="11"/>
    </row>
    <row r="68" spans="2:19" s="5" customFormat="1" x14ac:dyDescent="0.25">
      <c r="B68" s="17"/>
      <c r="C68" s="17"/>
      <c r="D68" s="16"/>
      <c r="I68" s="17"/>
      <c r="L68" s="17"/>
      <c r="M68" s="17"/>
      <c r="N68" s="13"/>
      <c r="O68" s="13"/>
      <c r="P68" s="13"/>
      <c r="Q68" s="13"/>
      <c r="R68" s="18"/>
      <c r="S68" s="11"/>
    </row>
    <row r="69" spans="2:19" s="5" customFormat="1" x14ac:dyDescent="0.25">
      <c r="B69" s="17"/>
      <c r="C69" s="17"/>
      <c r="D69" s="16"/>
      <c r="I69" s="17"/>
      <c r="L69" s="17"/>
      <c r="M69" s="17"/>
      <c r="N69" s="13"/>
      <c r="O69" s="13"/>
      <c r="P69" s="13"/>
      <c r="Q69" s="13"/>
      <c r="R69" s="18"/>
      <c r="S69" s="11"/>
    </row>
    <row r="70" spans="2:19" s="5" customFormat="1" x14ac:dyDescent="0.25">
      <c r="B70" s="17"/>
      <c r="C70" s="17"/>
      <c r="D70" s="16"/>
      <c r="I70" s="17"/>
      <c r="L70" s="17"/>
      <c r="M70" s="17"/>
      <c r="N70" s="13"/>
      <c r="O70" s="13"/>
      <c r="P70" s="13"/>
      <c r="Q70" s="13"/>
      <c r="R70" s="18"/>
      <c r="S70" s="11"/>
    </row>
    <row r="71" spans="2:19" s="5" customFormat="1" x14ac:dyDescent="0.25">
      <c r="B71" s="17"/>
      <c r="C71" s="17"/>
      <c r="D71" s="16"/>
      <c r="I71" s="17"/>
      <c r="L71" s="17"/>
      <c r="M71" s="17"/>
      <c r="N71" s="13"/>
      <c r="O71" s="13"/>
      <c r="P71" s="13"/>
      <c r="Q71" s="13"/>
      <c r="R71" s="18"/>
      <c r="S71" s="11"/>
    </row>
    <row r="72" spans="2:19" s="5" customFormat="1" x14ac:dyDescent="0.25">
      <c r="B72" s="17"/>
      <c r="C72" s="17"/>
      <c r="D72" s="16"/>
      <c r="I72" s="17"/>
      <c r="L72" s="17"/>
      <c r="M72" s="17"/>
      <c r="N72" s="13"/>
      <c r="O72" s="13"/>
      <c r="P72" s="13"/>
      <c r="Q72" s="13"/>
      <c r="R72" s="18"/>
      <c r="S72" s="11"/>
    </row>
    <row r="73" spans="2:19" s="5" customFormat="1" x14ac:dyDescent="0.25">
      <c r="D73" s="18"/>
      <c r="I73" s="17"/>
      <c r="L73" s="17"/>
      <c r="M73" s="17"/>
      <c r="N73" s="13"/>
      <c r="O73" s="13"/>
      <c r="P73" s="13"/>
      <c r="Q73" s="13"/>
      <c r="R73" s="18"/>
      <c r="S73" s="11"/>
    </row>
    <row r="74" spans="2:19" s="5" customFormat="1" x14ac:dyDescent="0.25">
      <c r="D74" s="18"/>
      <c r="I74" s="17"/>
      <c r="L74" s="17"/>
      <c r="M74" s="17"/>
      <c r="N74" s="13"/>
      <c r="O74" s="13"/>
      <c r="P74" s="13"/>
      <c r="Q74" s="13"/>
      <c r="R74" s="18"/>
      <c r="S74" s="11"/>
    </row>
    <row r="75" spans="2:19" s="5" customFormat="1" x14ac:dyDescent="0.25">
      <c r="D75" s="18"/>
      <c r="I75" s="17"/>
      <c r="L75" s="17"/>
      <c r="M75" s="17"/>
      <c r="N75" s="13"/>
      <c r="O75" s="13"/>
      <c r="P75" s="13"/>
      <c r="Q75" s="13"/>
      <c r="R75" s="18"/>
      <c r="S75" s="11"/>
    </row>
    <row r="76" spans="2:19" s="5" customFormat="1" x14ac:dyDescent="0.25">
      <c r="D76" s="18"/>
      <c r="I76" s="17"/>
      <c r="L76" s="17"/>
      <c r="M76" s="17"/>
      <c r="N76" s="13"/>
      <c r="O76" s="13"/>
      <c r="P76" s="13"/>
      <c r="Q76" s="13"/>
      <c r="R76" s="18"/>
      <c r="S76" s="11"/>
    </row>
    <row r="77" spans="2:19" s="5" customFormat="1" x14ac:dyDescent="0.25">
      <c r="D77" s="18"/>
      <c r="I77" s="17"/>
      <c r="L77" s="17"/>
      <c r="M77" s="17"/>
      <c r="N77" s="13"/>
      <c r="O77" s="13"/>
      <c r="P77" s="13"/>
      <c r="Q77" s="13"/>
      <c r="R77" s="18"/>
      <c r="S77" s="11"/>
    </row>
    <row r="78" spans="2:19" s="5" customFormat="1" x14ac:dyDescent="0.25">
      <c r="D78" s="18"/>
      <c r="I78" s="17"/>
      <c r="L78" s="17"/>
      <c r="M78" s="17"/>
      <c r="N78" s="13"/>
      <c r="O78" s="13"/>
      <c r="P78" s="13"/>
      <c r="Q78" s="13"/>
      <c r="R78" s="18"/>
      <c r="S78" s="11"/>
    </row>
    <row r="79" spans="2:19" s="5" customFormat="1" x14ac:dyDescent="0.25">
      <c r="D79" s="18"/>
      <c r="I79" s="17"/>
      <c r="L79" s="17"/>
      <c r="M79" s="17"/>
      <c r="N79" s="13"/>
      <c r="O79" s="13"/>
      <c r="P79" s="13"/>
      <c r="Q79" s="13"/>
      <c r="R79" s="18"/>
      <c r="S79" s="11"/>
    </row>
    <row r="80" spans="2:19" s="5" customFormat="1" x14ac:dyDescent="0.25">
      <c r="D80" s="18"/>
      <c r="I80" s="17"/>
      <c r="L80" s="17"/>
      <c r="M80" s="17"/>
      <c r="N80" s="13"/>
      <c r="O80" s="13"/>
      <c r="P80" s="13"/>
      <c r="Q80" s="13"/>
      <c r="R80" s="18"/>
      <c r="S80" s="11"/>
    </row>
    <row r="81" spans="4:19" s="5" customFormat="1" x14ac:dyDescent="0.25">
      <c r="D81" s="18"/>
      <c r="I81" s="17"/>
      <c r="L81" s="17"/>
      <c r="M81" s="17"/>
      <c r="N81" s="13"/>
      <c r="O81" s="13"/>
      <c r="P81" s="13"/>
      <c r="Q81" s="13"/>
      <c r="R81" s="18"/>
      <c r="S81" s="11"/>
    </row>
    <row r="82" spans="4:19" s="5" customFormat="1" x14ac:dyDescent="0.25">
      <c r="D82" s="18"/>
      <c r="I82" s="17"/>
      <c r="L82" s="17"/>
      <c r="M82" s="17"/>
      <c r="N82" s="13"/>
      <c r="O82" s="13"/>
      <c r="P82" s="13"/>
      <c r="Q82" s="13"/>
      <c r="R82" s="18"/>
      <c r="S82" s="11"/>
    </row>
    <row r="83" spans="4:19" s="5" customFormat="1" x14ac:dyDescent="0.25">
      <c r="D83" s="18"/>
      <c r="I83" s="17"/>
      <c r="L83" s="17"/>
      <c r="M83" s="17"/>
      <c r="N83" s="13"/>
      <c r="O83" s="13"/>
      <c r="P83" s="13"/>
      <c r="Q83" s="13"/>
      <c r="R83" s="18"/>
      <c r="S83" s="11"/>
    </row>
    <row r="84" spans="4:19" s="5" customFormat="1" x14ac:dyDescent="0.25">
      <c r="D84" s="18"/>
      <c r="I84" s="17"/>
      <c r="L84" s="17"/>
      <c r="M84" s="17"/>
      <c r="N84" s="13"/>
      <c r="O84" s="13"/>
      <c r="P84" s="13"/>
      <c r="Q84" s="13"/>
      <c r="R84" s="18"/>
      <c r="S84" s="11"/>
    </row>
    <row r="85" spans="4:19" s="5" customFormat="1" x14ac:dyDescent="0.25">
      <c r="D85" s="18"/>
      <c r="I85" s="17"/>
      <c r="L85" s="17"/>
      <c r="M85" s="17"/>
      <c r="N85" s="13"/>
      <c r="O85" s="13"/>
      <c r="P85" s="13"/>
      <c r="Q85" s="13"/>
      <c r="R85" s="18"/>
      <c r="S85" s="11"/>
    </row>
    <row r="86" spans="4:19" s="5" customFormat="1" x14ac:dyDescent="0.25">
      <c r="D86" s="18"/>
      <c r="I86" s="17"/>
      <c r="L86" s="17"/>
      <c r="M86" s="17"/>
      <c r="N86" s="13"/>
      <c r="O86" s="13"/>
      <c r="P86" s="13"/>
      <c r="Q86" s="13"/>
      <c r="R86" s="18"/>
      <c r="S86" s="11"/>
    </row>
    <row r="87" spans="4:19" s="5" customFormat="1" x14ac:dyDescent="0.25">
      <c r="D87" s="18"/>
      <c r="I87" s="17"/>
      <c r="L87" s="17"/>
      <c r="M87" s="17"/>
      <c r="N87" s="13"/>
      <c r="O87" s="13"/>
      <c r="P87" s="13"/>
      <c r="Q87" s="13"/>
      <c r="R87" s="18"/>
      <c r="S87" s="11"/>
    </row>
    <row r="88" spans="4:19" s="5" customFormat="1" x14ac:dyDescent="0.25">
      <c r="D88" s="18"/>
      <c r="I88" s="17"/>
      <c r="L88" s="17"/>
      <c r="M88" s="17"/>
      <c r="N88" s="13"/>
      <c r="O88" s="13"/>
      <c r="P88" s="13"/>
      <c r="Q88" s="13"/>
      <c r="R88" s="18"/>
      <c r="S88" s="11"/>
    </row>
    <row r="89" spans="4:19" s="5" customFormat="1" x14ac:dyDescent="0.25">
      <c r="D89" s="18"/>
      <c r="I89" s="17"/>
      <c r="L89" s="17"/>
      <c r="M89" s="17"/>
      <c r="N89" s="13"/>
      <c r="O89" s="13"/>
      <c r="P89" s="13"/>
      <c r="Q89" s="13"/>
      <c r="R89" s="18"/>
      <c r="S89" s="11"/>
    </row>
    <row r="90" spans="4:19" s="5" customFormat="1" x14ac:dyDescent="0.25">
      <c r="D90" s="18"/>
      <c r="I90" s="17"/>
      <c r="L90" s="17"/>
      <c r="M90" s="17"/>
      <c r="N90" s="13"/>
      <c r="O90" s="13"/>
      <c r="P90" s="13"/>
      <c r="Q90" s="13"/>
      <c r="R90" s="18"/>
      <c r="S90" s="11"/>
    </row>
    <row r="91" spans="4:19" s="5" customFormat="1" x14ac:dyDescent="0.25">
      <c r="D91" s="18"/>
      <c r="I91" s="17"/>
      <c r="L91" s="17"/>
      <c r="M91" s="17"/>
      <c r="N91" s="13"/>
      <c r="O91" s="13"/>
      <c r="P91" s="13"/>
      <c r="Q91" s="13"/>
      <c r="R91" s="18"/>
      <c r="S91" s="11"/>
    </row>
  </sheetData>
  <mergeCells count="4">
    <mergeCell ref="F1:I1"/>
    <mergeCell ref="T4:X4"/>
    <mergeCell ref="T5:V5"/>
    <mergeCell ref="T15:Z15"/>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111B3-2BE9-4A9C-8D0C-610896074BDC}">
  <dimension ref="A1:S96"/>
  <sheetViews>
    <sheetView zoomScale="96" zoomScaleNormal="96" workbookViewId="0">
      <pane ySplit="2" topLeftCell="A6" activePane="bottomLeft" state="frozen"/>
      <selection pane="bottomLeft" activeCell="J11" sqref="J11"/>
    </sheetView>
  </sheetViews>
  <sheetFormatPr defaultColWidth="8.85546875" defaultRowHeight="15" x14ac:dyDescent="0.25"/>
  <cols>
    <col min="1" max="1" width="20.85546875" customWidth="1"/>
    <col min="2" max="2" width="11.85546875" customWidth="1"/>
    <col min="3" max="3" width="11.85546875" style="1" customWidth="1"/>
    <col min="4" max="4" width="30.7109375" customWidth="1"/>
    <col min="6" max="6" width="15.28515625" bestFit="1" customWidth="1"/>
    <col min="7" max="7" width="14" customWidth="1"/>
    <col min="8" max="8" width="8.85546875" style="4"/>
    <col min="9" max="9" width="22.28515625" bestFit="1" customWidth="1"/>
    <col min="10" max="10" width="18.42578125" bestFit="1" customWidth="1"/>
    <col min="11" max="11" width="15.42578125" style="4" customWidth="1"/>
    <col min="12" max="12" width="16.42578125" style="4" customWidth="1"/>
    <col min="13" max="13" width="10.42578125" style="13" customWidth="1"/>
    <col min="14" max="14" width="12.42578125" style="13" customWidth="1"/>
    <col min="15" max="15" width="12.28515625" style="13" customWidth="1"/>
    <col min="16" max="16" width="8.85546875" style="13"/>
    <col min="17" max="17" width="26.5703125" style="1" customWidth="1"/>
    <col min="18" max="18" width="11.140625" style="9" customWidth="1"/>
  </cols>
  <sheetData>
    <row r="1" spans="1:19" x14ac:dyDescent="0.25">
      <c r="A1" s="28"/>
      <c r="B1" s="27"/>
      <c r="C1" s="27"/>
      <c r="D1" s="28"/>
      <c r="E1" s="164" t="s">
        <v>41</v>
      </c>
      <c r="F1" s="164"/>
      <c r="G1" s="164"/>
      <c r="H1" s="164"/>
      <c r="I1" s="27"/>
      <c r="J1" s="27"/>
      <c r="K1" s="42"/>
      <c r="L1" s="43"/>
      <c r="M1" s="44"/>
      <c r="N1" s="44"/>
      <c r="O1" s="44"/>
      <c r="P1" s="44"/>
      <c r="Q1" s="27"/>
      <c r="R1" s="43"/>
      <c r="S1" s="29"/>
    </row>
    <row r="2" spans="1:19" ht="58.5" customHeight="1" x14ac:dyDescent="0.25">
      <c r="A2" s="28" t="s">
        <v>0</v>
      </c>
      <c r="B2" s="27" t="s">
        <v>19</v>
      </c>
      <c r="C2" s="27" t="s">
        <v>266</v>
      </c>
      <c r="D2" s="28" t="s">
        <v>43</v>
      </c>
      <c r="E2" s="28" t="s">
        <v>1</v>
      </c>
      <c r="F2" s="28" t="s">
        <v>2</v>
      </c>
      <c r="G2" s="28" t="s">
        <v>18</v>
      </c>
      <c r="H2" s="43" t="s">
        <v>3</v>
      </c>
      <c r="I2" s="27" t="s">
        <v>4</v>
      </c>
      <c r="J2" s="27" t="s">
        <v>15</v>
      </c>
      <c r="K2" s="43" t="s">
        <v>352</v>
      </c>
      <c r="L2" s="43" t="s">
        <v>16</v>
      </c>
      <c r="M2" s="44" t="s">
        <v>5</v>
      </c>
      <c r="N2" s="44" t="s">
        <v>7</v>
      </c>
      <c r="O2" s="44" t="s">
        <v>6</v>
      </c>
      <c r="P2" s="44" t="s">
        <v>8</v>
      </c>
      <c r="Q2" s="27" t="s">
        <v>17</v>
      </c>
      <c r="R2" s="43" t="s">
        <v>10</v>
      </c>
      <c r="S2" s="44" t="s">
        <v>451</v>
      </c>
    </row>
    <row r="3" spans="1:19" s="5" customFormat="1" ht="30" x14ac:dyDescent="0.25">
      <c r="A3" s="45" t="s">
        <v>23</v>
      </c>
      <c r="B3" s="46">
        <v>11</v>
      </c>
      <c r="C3" s="47" t="s">
        <v>267</v>
      </c>
      <c r="D3" s="45" t="s">
        <v>45</v>
      </c>
      <c r="E3" s="45" t="s">
        <v>24</v>
      </c>
      <c r="F3" s="45" t="s">
        <v>25</v>
      </c>
      <c r="G3" s="45" t="s">
        <v>28</v>
      </c>
      <c r="H3" s="46" t="s">
        <v>26</v>
      </c>
      <c r="I3" s="45" t="s">
        <v>29</v>
      </c>
      <c r="J3" s="45" t="s">
        <v>27</v>
      </c>
      <c r="K3" s="46" t="s">
        <v>31</v>
      </c>
      <c r="L3" s="46" t="s">
        <v>31</v>
      </c>
      <c r="M3" s="49" t="s">
        <v>30</v>
      </c>
      <c r="N3" s="53" t="s">
        <v>30</v>
      </c>
      <c r="O3" s="49" t="s">
        <v>30</v>
      </c>
      <c r="P3" s="49" t="s">
        <v>30</v>
      </c>
      <c r="Q3" s="51" t="s">
        <v>31</v>
      </c>
      <c r="R3" s="50" t="s">
        <v>31</v>
      </c>
      <c r="S3" s="45"/>
    </row>
    <row r="4" spans="1:19" s="5" customFormat="1" ht="45" x14ac:dyDescent="0.25">
      <c r="A4" s="45" t="s">
        <v>44</v>
      </c>
      <c r="B4" s="46">
        <v>15</v>
      </c>
      <c r="C4" s="47" t="s">
        <v>267</v>
      </c>
      <c r="D4" s="48" t="s">
        <v>47</v>
      </c>
      <c r="E4" s="45" t="s">
        <v>24</v>
      </c>
      <c r="F4" s="45" t="s">
        <v>25</v>
      </c>
      <c r="G4" s="45" t="s">
        <v>150</v>
      </c>
      <c r="H4" s="46" t="s">
        <v>64</v>
      </c>
      <c r="I4" s="45"/>
      <c r="J4" s="45"/>
      <c r="K4" s="46"/>
      <c r="L4" s="46"/>
      <c r="M4" s="49"/>
      <c r="N4" s="49"/>
      <c r="O4" s="49"/>
      <c r="P4" s="49"/>
      <c r="Q4" s="48" t="s">
        <v>48</v>
      </c>
      <c r="R4" s="50" t="s">
        <v>49</v>
      </c>
      <c r="S4" s="45"/>
    </row>
    <row r="5" spans="1:19" s="5" customFormat="1" ht="30" x14ac:dyDescent="0.25">
      <c r="A5" s="45" t="s">
        <v>50</v>
      </c>
      <c r="B5" s="46">
        <v>180</v>
      </c>
      <c r="C5" s="47" t="s">
        <v>305</v>
      </c>
      <c r="D5" s="48" t="s">
        <v>51</v>
      </c>
      <c r="E5" s="45"/>
      <c r="F5" s="45"/>
      <c r="G5" s="45"/>
      <c r="H5" s="46"/>
      <c r="I5" s="45"/>
      <c r="J5" s="45"/>
      <c r="K5" s="45"/>
      <c r="L5" s="45"/>
      <c r="M5" s="49"/>
      <c r="N5" s="49"/>
      <c r="O5" s="49"/>
      <c r="P5" s="49"/>
      <c r="Q5" s="48"/>
      <c r="R5" s="50"/>
      <c r="S5" s="45"/>
    </row>
    <row r="6" spans="1:19" s="5" customFormat="1" ht="45" x14ac:dyDescent="0.25">
      <c r="A6" s="45" t="s">
        <v>52</v>
      </c>
      <c r="B6" s="46">
        <v>177</v>
      </c>
      <c r="C6" s="47" t="s">
        <v>306</v>
      </c>
      <c r="D6" s="48" t="s">
        <v>102</v>
      </c>
      <c r="E6" s="45" t="s">
        <v>24</v>
      </c>
      <c r="F6" s="45"/>
      <c r="G6" s="45"/>
      <c r="H6" s="46" t="s">
        <v>26</v>
      </c>
      <c r="I6" s="45" t="s">
        <v>53</v>
      </c>
      <c r="J6" s="45"/>
      <c r="K6" s="46"/>
      <c r="L6" s="46"/>
      <c r="M6" s="49" t="s">
        <v>30</v>
      </c>
      <c r="N6" s="49" t="s">
        <v>30</v>
      </c>
      <c r="O6" s="49" t="s">
        <v>30</v>
      </c>
      <c r="P6" s="49" t="s">
        <v>55</v>
      </c>
      <c r="Q6" s="48" t="s">
        <v>54</v>
      </c>
      <c r="R6" s="50" t="s">
        <v>307</v>
      </c>
      <c r="S6" s="45" t="s">
        <v>308</v>
      </c>
    </row>
    <row r="7" spans="1:19" s="92" customFormat="1" ht="75" x14ac:dyDescent="0.25">
      <c r="A7" s="85" t="s">
        <v>57</v>
      </c>
      <c r="B7" s="86">
        <v>85</v>
      </c>
      <c r="C7" s="87" t="s">
        <v>55</v>
      </c>
      <c r="D7" s="88" t="s">
        <v>100</v>
      </c>
      <c r="E7" s="88" t="s">
        <v>24</v>
      </c>
      <c r="F7" s="88" t="s">
        <v>310</v>
      </c>
      <c r="G7" s="88"/>
      <c r="H7" s="86"/>
      <c r="I7" s="88" t="s">
        <v>120</v>
      </c>
      <c r="J7" s="88" t="s">
        <v>92</v>
      </c>
      <c r="K7" s="86" t="s">
        <v>166</v>
      </c>
      <c r="L7" s="87" t="s">
        <v>312</v>
      </c>
      <c r="M7" s="89" t="s">
        <v>30</v>
      </c>
      <c r="N7" s="89" t="s">
        <v>30</v>
      </c>
      <c r="O7" s="89" t="s">
        <v>30</v>
      </c>
      <c r="P7" s="89" t="s">
        <v>30</v>
      </c>
      <c r="Q7" s="90" t="s">
        <v>309</v>
      </c>
      <c r="R7" s="91"/>
      <c r="S7" s="88"/>
    </row>
    <row r="8" spans="1:19" s="92" customFormat="1" ht="75" x14ac:dyDescent="0.25">
      <c r="A8" s="85" t="s">
        <v>57</v>
      </c>
      <c r="B8" s="86">
        <v>85</v>
      </c>
      <c r="C8" s="87" t="s">
        <v>55</v>
      </c>
      <c r="D8" s="88" t="s">
        <v>100</v>
      </c>
      <c r="E8" s="88" t="s">
        <v>61</v>
      </c>
      <c r="F8" s="88"/>
      <c r="G8" s="88"/>
      <c r="H8" s="86"/>
      <c r="I8" s="88" t="s">
        <v>120</v>
      </c>
      <c r="J8" s="88" t="s">
        <v>92</v>
      </c>
      <c r="K8" s="86" t="s">
        <v>166</v>
      </c>
      <c r="L8" s="87" t="s">
        <v>312</v>
      </c>
      <c r="M8" s="89" t="s">
        <v>30</v>
      </c>
      <c r="N8" s="89" t="s">
        <v>30</v>
      </c>
      <c r="O8" s="89" t="s">
        <v>30</v>
      </c>
      <c r="P8" s="89" t="s">
        <v>311</v>
      </c>
      <c r="Q8" s="90" t="s">
        <v>309</v>
      </c>
      <c r="R8" s="91"/>
      <c r="S8" s="88"/>
    </row>
    <row r="9" spans="1:19" s="5" customFormat="1" x14ac:dyDescent="0.25">
      <c r="A9" s="45" t="s">
        <v>58</v>
      </c>
      <c r="B9" s="46">
        <v>258</v>
      </c>
      <c r="C9" s="47" t="s">
        <v>55</v>
      </c>
      <c r="D9" s="45" t="s">
        <v>59</v>
      </c>
      <c r="E9" s="45"/>
      <c r="F9" s="45"/>
      <c r="G9" s="45"/>
      <c r="H9" s="46"/>
      <c r="I9" s="45"/>
      <c r="J9" s="45"/>
      <c r="K9" s="46"/>
      <c r="L9" s="46"/>
      <c r="M9" s="49"/>
      <c r="N9" s="49"/>
      <c r="O9" s="49"/>
      <c r="P9" s="49"/>
      <c r="Q9" s="48"/>
      <c r="R9" s="50"/>
      <c r="S9" s="45"/>
    </row>
    <row r="10" spans="1:19" s="67" customFormat="1" ht="60" x14ac:dyDescent="0.25">
      <c r="A10" s="60" t="s">
        <v>60</v>
      </c>
      <c r="B10" s="61">
        <v>259</v>
      </c>
      <c r="C10" s="62" t="s">
        <v>55</v>
      </c>
      <c r="D10" s="60" t="s">
        <v>103</v>
      </c>
      <c r="E10" s="60" t="s">
        <v>61</v>
      </c>
      <c r="F10" s="60" t="s">
        <v>63</v>
      </c>
      <c r="G10" s="60"/>
      <c r="H10" s="61" t="s">
        <v>26</v>
      </c>
      <c r="I10" s="60" t="s">
        <v>84</v>
      </c>
      <c r="J10" s="60" t="s">
        <v>62</v>
      </c>
      <c r="K10" s="61" t="s">
        <v>67</v>
      </c>
      <c r="L10" s="62" t="s">
        <v>104</v>
      </c>
      <c r="M10" s="63" t="s">
        <v>313</v>
      </c>
      <c r="N10" s="64" t="s">
        <v>30</v>
      </c>
      <c r="O10" s="64" t="s">
        <v>55</v>
      </c>
      <c r="P10" s="64" t="s">
        <v>55</v>
      </c>
      <c r="Q10" s="65" t="s">
        <v>68</v>
      </c>
      <c r="R10" s="66" t="s">
        <v>31</v>
      </c>
      <c r="S10" s="60"/>
    </row>
    <row r="11" spans="1:19" s="67" customFormat="1" ht="60" x14ac:dyDescent="0.25">
      <c r="A11" s="60" t="s">
        <v>60</v>
      </c>
      <c r="B11" s="61">
        <v>259</v>
      </c>
      <c r="C11" s="62" t="s">
        <v>55</v>
      </c>
      <c r="D11" s="60" t="s">
        <v>103</v>
      </c>
      <c r="E11" s="60" t="s">
        <v>33</v>
      </c>
      <c r="F11" s="60" t="s">
        <v>65</v>
      </c>
      <c r="G11" s="60"/>
      <c r="H11" s="61" t="s">
        <v>64</v>
      </c>
      <c r="I11" s="60" t="s">
        <v>84</v>
      </c>
      <c r="J11" s="60" t="s">
        <v>62</v>
      </c>
      <c r="K11" s="61" t="s">
        <v>67</v>
      </c>
      <c r="L11" s="62" t="s">
        <v>104</v>
      </c>
      <c r="M11" s="63" t="s">
        <v>313</v>
      </c>
      <c r="N11" s="64" t="s">
        <v>30</v>
      </c>
      <c r="O11" s="64" t="s">
        <v>55</v>
      </c>
      <c r="P11" s="64" t="s">
        <v>55</v>
      </c>
      <c r="Q11" s="65" t="s">
        <v>68</v>
      </c>
      <c r="R11" s="66" t="s">
        <v>31</v>
      </c>
      <c r="S11" s="60"/>
    </row>
    <row r="12" spans="1:19" s="5" customFormat="1" ht="45" x14ac:dyDescent="0.25">
      <c r="A12" s="38" t="s">
        <v>69</v>
      </c>
      <c r="B12" s="46">
        <v>261</v>
      </c>
      <c r="C12" s="47" t="s">
        <v>55</v>
      </c>
      <c r="D12" s="45" t="s">
        <v>89</v>
      </c>
      <c r="E12" s="45" t="s">
        <v>61</v>
      </c>
      <c r="F12" s="45" t="s">
        <v>70</v>
      </c>
      <c r="G12" s="45"/>
      <c r="H12" s="46" t="s">
        <v>64</v>
      </c>
      <c r="I12" s="45" t="s">
        <v>66</v>
      </c>
      <c r="J12" s="45" t="s">
        <v>72</v>
      </c>
      <c r="K12" s="46" t="s">
        <v>317</v>
      </c>
      <c r="L12" s="47" t="s">
        <v>105</v>
      </c>
      <c r="M12" s="49" t="s">
        <v>55</v>
      </c>
      <c r="N12" s="49" t="s">
        <v>55</v>
      </c>
      <c r="O12" s="49" t="s">
        <v>55</v>
      </c>
      <c r="P12" s="49" t="s">
        <v>55</v>
      </c>
      <c r="Q12" s="48" t="s">
        <v>73</v>
      </c>
      <c r="R12" s="50" t="s">
        <v>31</v>
      </c>
      <c r="S12" s="45"/>
    </row>
    <row r="13" spans="1:19" s="5" customFormat="1" x14ac:dyDescent="0.25">
      <c r="A13" s="45" t="s">
        <v>74</v>
      </c>
      <c r="B13" s="46">
        <v>264</v>
      </c>
      <c r="C13" s="47" t="s">
        <v>55</v>
      </c>
      <c r="D13" s="45" t="s">
        <v>78</v>
      </c>
      <c r="E13" s="45" t="s">
        <v>61</v>
      </c>
      <c r="F13" s="45" t="s">
        <v>75</v>
      </c>
      <c r="G13" s="45"/>
      <c r="H13" s="46" t="s">
        <v>64</v>
      </c>
      <c r="I13" s="45" t="s">
        <v>76</v>
      </c>
      <c r="J13" s="45" t="s">
        <v>77</v>
      </c>
      <c r="K13" s="46"/>
      <c r="L13" s="46"/>
      <c r="M13" s="49" t="s">
        <v>30</v>
      </c>
      <c r="N13" s="49" t="s">
        <v>30</v>
      </c>
      <c r="O13" s="49" t="s">
        <v>30</v>
      </c>
      <c r="P13" s="49" t="s">
        <v>55</v>
      </c>
      <c r="Q13" s="48" t="s">
        <v>54</v>
      </c>
      <c r="R13" s="50" t="s">
        <v>31</v>
      </c>
      <c r="S13" s="45"/>
    </row>
    <row r="14" spans="1:19" s="73" customFormat="1" ht="45" x14ac:dyDescent="0.25">
      <c r="A14" s="68" t="s">
        <v>79</v>
      </c>
      <c r="B14" s="69">
        <v>265</v>
      </c>
      <c r="C14" s="70" t="s">
        <v>55</v>
      </c>
      <c r="D14" s="68" t="s">
        <v>90</v>
      </c>
      <c r="E14" s="68" t="s">
        <v>61</v>
      </c>
      <c r="F14" s="68" t="s">
        <v>75</v>
      </c>
      <c r="G14" s="68"/>
      <c r="H14" s="69" t="s">
        <v>64</v>
      </c>
      <c r="I14" s="68" t="s">
        <v>76</v>
      </c>
      <c r="J14" s="68" t="s">
        <v>77</v>
      </c>
      <c r="K14" s="69"/>
      <c r="L14" s="83" t="s">
        <v>106</v>
      </c>
      <c r="M14" s="71" t="s">
        <v>55</v>
      </c>
      <c r="N14" s="71" t="s">
        <v>55</v>
      </c>
      <c r="O14" s="71" t="s">
        <v>55</v>
      </c>
      <c r="P14" s="71" t="s">
        <v>55</v>
      </c>
      <c r="Q14" s="72" t="s">
        <v>80</v>
      </c>
      <c r="R14" s="82"/>
      <c r="S14" s="68"/>
    </row>
    <row r="15" spans="1:19" s="73" customFormat="1" ht="45" x14ac:dyDescent="0.25">
      <c r="A15" s="68" t="s">
        <v>79</v>
      </c>
      <c r="B15" s="69">
        <v>265</v>
      </c>
      <c r="C15" s="72" t="s">
        <v>286</v>
      </c>
      <c r="D15" s="68"/>
      <c r="E15" s="68" t="s">
        <v>33</v>
      </c>
      <c r="F15" s="68" t="s">
        <v>81</v>
      </c>
      <c r="G15" s="68"/>
      <c r="H15" s="69" t="s">
        <v>64</v>
      </c>
      <c r="I15" s="68" t="s">
        <v>76</v>
      </c>
      <c r="J15" s="68" t="s">
        <v>77</v>
      </c>
      <c r="K15" s="69"/>
      <c r="L15" s="83" t="s">
        <v>106</v>
      </c>
      <c r="M15" s="71" t="s">
        <v>55</v>
      </c>
      <c r="N15" s="71" t="s">
        <v>55</v>
      </c>
      <c r="O15" s="71" t="s">
        <v>55</v>
      </c>
      <c r="P15" s="71" t="s">
        <v>55</v>
      </c>
      <c r="Q15" s="72" t="s">
        <v>80</v>
      </c>
      <c r="R15" s="82" t="s">
        <v>31</v>
      </c>
      <c r="S15" s="68"/>
    </row>
    <row r="16" spans="1:19" s="5" customFormat="1" ht="30" x14ac:dyDescent="0.25">
      <c r="A16" s="38" t="s">
        <v>82</v>
      </c>
      <c r="B16" s="46">
        <v>269</v>
      </c>
      <c r="C16" s="47" t="s">
        <v>55</v>
      </c>
      <c r="D16" s="45" t="s">
        <v>101</v>
      </c>
      <c r="E16" s="45" t="s">
        <v>33</v>
      </c>
      <c r="F16" s="45" t="s">
        <v>83</v>
      </c>
      <c r="G16" s="45"/>
      <c r="H16" s="46" t="s">
        <v>31</v>
      </c>
      <c r="I16" s="45" t="s">
        <v>84</v>
      </c>
      <c r="J16" s="45" t="s">
        <v>86</v>
      </c>
      <c r="K16" s="46" t="s">
        <v>85</v>
      </c>
      <c r="L16" s="47" t="s">
        <v>107</v>
      </c>
      <c r="M16" s="49" t="s">
        <v>55</v>
      </c>
      <c r="N16" s="49" t="s">
        <v>55</v>
      </c>
      <c r="O16" s="49" t="s">
        <v>55</v>
      </c>
      <c r="P16" s="49" t="s">
        <v>55</v>
      </c>
      <c r="Q16" s="48" t="s">
        <v>87</v>
      </c>
      <c r="R16" s="50" t="s">
        <v>31</v>
      </c>
      <c r="S16" s="45"/>
    </row>
    <row r="17" spans="1:19" s="5" customFormat="1" x14ac:dyDescent="0.25">
      <c r="A17" s="45" t="s">
        <v>88</v>
      </c>
      <c r="B17" s="46">
        <v>271</v>
      </c>
      <c r="C17" s="47"/>
      <c r="D17" s="45" t="s">
        <v>99</v>
      </c>
      <c r="E17" s="45" t="s">
        <v>61</v>
      </c>
      <c r="F17" s="45" t="s">
        <v>75</v>
      </c>
      <c r="G17" s="45"/>
      <c r="H17" s="46" t="s">
        <v>64</v>
      </c>
      <c r="I17" s="45" t="s">
        <v>76</v>
      </c>
      <c r="J17" s="45" t="s">
        <v>92</v>
      </c>
      <c r="K17" s="46" t="s">
        <v>91</v>
      </c>
      <c r="L17" s="46"/>
      <c r="M17" s="49" t="s">
        <v>30</v>
      </c>
      <c r="N17" s="49" t="s">
        <v>55</v>
      </c>
      <c r="O17" s="49" t="s">
        <v>55</v>
      </c>
      <c r="P17" s="49" t="s">
        <v>55</v>
      </c>
      <c r="Q17" s="48"/>
      <c r="R17" s="50"/>
      <c r="S17" s="45"/>
    </row>
    <row r="18" spans="1:19" s="5" customFormat="1" ht="45" x14ac:dyDescent="0.25">
      <c r="A18" s="38" t="s">
        <v>93</v>
      </c>
      <c r="B18" s="46">
        <v>276</v>
      </c>
      <c r="C18" s="47"/>
      <c r="D18" s="48" t="s">
        <v>108</v>
      </c>
      <c r="E18" s="45" t="s">
        <v>61</v>
      </c>
      <c r="F18" s="45" t="s">
        <v>75</v>
      </c>
      <c r="G18" s="45"/>
      <c r="H18" s="46" t="s">
        <v>64</v>
      </c>
      <c r="I18" s="45" t="s">
        <v>76</v>
      </c>
      <c r="J18" s="45" t="s">
        <v>92</v>
      </c>
      <c r="K18" s="46"/>
      <c r="L18" s="47" t="s">
        <v>109</v>
      </c>
      <c r="M18" s="49" t="s">
        <v>55</v>
      </c>
      <c r="N18" s="49" t="s">
        <v>55</v>
      </c>
      <c r="O18" s="49" t="s">
        <v>30</v>
      </c>
      <c r="P18" s="49" t="s">
        <v>55</v>
      </c>
      <c r="Q18" s="48" t="s">
        <v>31</v>
      </c>
      <c r="R18" s="50" t="s">
        <v>31</v>
      </c>
      <c r="S18" s="45"/>
    </row>
    <row r="19" spans="1:19" s="5" customFormat="1" ht="75" x14ac:dyDescent="0.25">
      <c r="A19" s="38" t="s">
        <v>94</v>
      </c>
      <c r="B19" s="46">
        <v>278</v>
      </c>
      <c r="C19" s="47" t="s">
        <v>55</v>
      </c>
      <c r="D19" s="48" t="s">
        <v>113</v>
      </c>
      <c r="E19" s="45" t="s">
        <v>61</v>
      </c>
      <c r="F19" s="45" t="s">
        <v>63</v>
      </c>
      <c r="G19" s="45"/>
      <c r="H19" s="46" t="s">
        <v>64</v>
      </c>
      <c r="I19" s="45" t="s">
        <v>110</v>
      </c>
      <c r="J19" s="45" t="s">
        <v>95</v>
      </c>
      <c r="K19" s="47" t="s">
        <v>111</v>
      </c>
      <c r="L19" s="47" t="s">
        <v>112</v>
      </c>
      <c r="M19" s="49" t="s">
        <v>30</v>
      </c>
      <c r="N19" s="49" t="s">
        <v>30</v>
      </c>
      <c r="O19" s="49" t="s">
        <v>30</v>
      </c>
      <c r="P19" s="49" t="s">
        <v>55</v>
      </c>
      <c r="Q19" s="48" t="s">
        <v>31</v>
      </c>
      <c r="R19" s="50" t="s">
        <v>31</v>
      </c>
      <c r="S19" s="45"/>
    </row>
    <row r="20" spans="1:19" s="5" customFormat="1" x14ac:dyDescent="0.25">
      <c r="A20" s="45" t="s">
        <v>96</v>
      </c>
      <c r="B20" s="46">
        <v>279</v>
      </c>
      <c r="C20" s="47"/>
      <c r="D20" s="45" t="s">
        <v>339</v>
      </c>
      <c r="E20" s="45"/>
      <c r="F20" s="45"/>
      <c r="G20" s="45"/>
      <c r="H20" s="46"/>
      <c r="I20" s="45"/>
      <c r="J20" s="45"/>
      <c r="K20" s="46"/>
      <c r="L20" s="46"/>
      <c r="M20" s="49"/>
      <c r="N20" s="49"/>
      <c r="O20" s="49"/>
      <c r="P20" s="49"/>
      <c r="Q20" s="48"/>
      <c r="R20" s="50"/>
      <c r="S20" s="45"/>
    </row>
    <row r="21" spans="1:19" s="5" customFormat="1" ht="90" x14ac:dyDescent="0.25">
      <c r="A21" s="45" t="s">
        <v>97</v>
      </c>
      <c r="B21" s="46">
        <v>283</v>
      </c>
      <c r="C21" s="47" t="s">
        <v>55</v>
      </c>
      <c r="D21" s="48" t="s">
        <v>137</v>
      </c>
      <c r="E21" s="45" t="s">
        <v>61</v>
      </c>
      <c r="F21" s="45"/>
      <c r="G21" s="45"/>
      <c r="H21" s="46"/>
      <c r="I21" s="48" t="s">
        <v>139</v>
      </c>
      <c r="J21" s="45" t="s">
        <v>62</v>
      </c>
      <c r="K21" s="46"/>
      <c r="L21" s="46"/>
      <c r="M21" s="49" t="s">
        <v>55</v>
      </c>
      <c r="N21" s="49" t="s">
        <v>30</v>
      </c>
      <c r="O21" s="49" t="s">
        <v>30</v>
      </c>
      <c r="P21" s="49" t="s">
        <v>30</v>
      </c>
      <c r="Q21" s="51" t="s">
        <v>138</v>
      </c>
      <c r="R21" s="50"/>
      <c r="S21" s="45"/>
    </row>
    <row r="22" spans="1:19" s="5" customFormat="1" ht="30" x14ac:dyDescent="0.25">
      <c r="A22" s="45" t="s">
        <v>116</v>
      </c>
      <c r="B22" s="46">
        <v>285</v>
      </c>
      <c r="C22" s="47" t="s">
        <v>55</v>
      </c>
      <c r="D22" s="48" t="s">
        <v>140</v>
      </c>
      <c r="E22" s="45"/>
      <c r="F22" s="45"/>
      <c r="G22" s="45"/>
      <c r="H22" s="46"/>
      <c r="I22" s="45"/>
      <c r="J22" s="45"/>
      <c r="K22" s="46"/>
      <c r="L22" s="46"/>
      <c r="M22" s="49"/>
      <c r="N22" s="49"/>
      <c r="O22" s="52"/>
      <c r="P22" s="49"/>
      <c r="Q22" s="48"/>
      <c r="R22" s="50"/>
      <c r="S22" s="45"/>
    </row>
    <row r="23" spans="1:19" s="5" customFormat="1" ht="60" x14ac:dyDescent="0.25">
      <c r="A23" s="45" t="s">
        <v>98</v>
      </c>
      <c r="B23" s="46">
        <v>286</v>
      </c>
      <c r="C23" s="47" t="s">
        <v>55</v>
      </c>
      <c r="D23" s="48" t="s">
        <v>145</v>
      </c>
      <c r="E23" s="45" t="s">
        <v>61</v>
      </c>
      <c r="F23" s="45" t="s">
        <v>75</v>
      </c>
      <c r="G23" s="45"/>
      <c r="H23" s="46" t="s">
        <v>64</v>
      </c>
      <c r="I23" s="48" t="s">
        <v>141</v>
      </c>
      <c r="J23" s="45" t="s">
        <v>35</v>
      </c>
      <c r="K23" s="46" t="s">
        <v>118</v>
      </c>
      <c r="L23" s="47" t="s">
        <v>146</v>
      </c>
      <c r="M23" s="49" t="s">
        <v>55</v>
      </c>
      <c r="N23" s="49" t="s">
        <v>55</v>
      </c>
      <c r="O23" s="49" t="s">
        <v>30</v>
      </c>
      <c r="P23" s="49" t="s">
        <v>55</v>
      </c>
      <c r="Q23" s="51" t="s">
        <v>115</v>
      </c>
      <c r="R23" s="50" t="s">
        <v>31</v>
      </c>
      <c r="S23" s="45"/>
    </row>
    <row r="24" spans="1:19" s="5" customFormat="1" ht="75" x14ac:dyDescent="0.25">
      <c r="A24" s="45" t="s">
        <v>117</v>
      </c>
      <c r="B24" s="46">
        <v>298</v>
      </c>
      <c r="C24" s="47" t="s">
        <v>22</v>
      </c>
      <c r="D24" s="48" t="s">
        <v>142</v>
      </c>
      <c r="E24" s="45"/>
      <c r="F24" s="45"/>
      <c r="G24" s="48"/>
      <c r="H24" s="46"/>
      <c r="I24" s="48" t="s">
        <v>120</v>
      </c>
      <c r="J24" s="45"/>
      <c r="K24" s="46"/>
      <c r="L24" s="46"/>
      <c r="M24" s="49" t="s">
        <v>55</v>
      </c>
      <c r="N24" s="49" t="s">
        <v>30</v>
      </c>
      <c r="O24" s="49" t="s">
        <v>30</v>
      </c>
      <c r="P24" s="49" t="s">
        <v>30</v>
      </c>
      <c r="Q24" s="48"/>
      <c r="R24" s="50"/>
      <c r="S24" s="45"/>
    </row>
    <row r="25" spans="1:19" s="5" customFormat="1" ht="75" x14ac:dyDescent="0.25">
      <c r="A25" s="45" t="s">
        <v>119</v>
      </c>
      <c r="B25" s="46">
        <v>301</v>
      </c>
      <c r="C25" s="47" t="s">
        <v>55</v>
      </c>
      <c r="D25" s="48" t="s">
        <v>351</v>
      </c>
      <c r="E25" s="45" t="s">
        <v>24</v>
      </c>
      <c r="F25" s="45"/>
      <c r="G25" s="48" t="s">
        <v>121</v>
      </c>
      <c r="H25" s="46" t="s">
        <v>26</v>
      </c>
      <c r="I25" s="45" t="s">
        <v>120</v>
      </c>
      <c r="J25" s="45" t="s">
        <v>35</v>
      </c>
      <c r="K25" s="46"/>
      <c r="L25" s="46" t="s">
        <v>122</v>
      </c>
      <c r="M25" s="49" t="s">
        <v>55</v>
      </c>
      <c r="N25" s="49" t="s">
        <v>30</v>
      </c>
      <c r="O25" s="49" t="s">
        <v>30</v>
      </c>
      <c r="P25" s="49" t="s">
        <v>30</v>
      </c>
      <c r="Q25" s="48"/>
      <c r="R25" s="50"/>
      <c r="S25" s="45"/>
    </row>
    <row r="26" spans="1:19" s="5" customFormat="1" ht="120" x14ac:dyDescent="0.25">
      <c r="A26" s="45" t="s">
        <v>125</v>
      </c>
      <c r="B26" s="46">
        <v>345</v>
      </c>
      <c r="C26" s="47" t="s">
        <v>55</v>
      </c>
      <c r="D26" s="48" t="s">
        <v>355</v>
      </c>
      <c r="E26" s="45" t="s">
        <v>61</v>
      </c>
      <c r="F26" s="45" t="s">
        <v>63</v>
      </c>
      <c r="G26" s="45"/>
      <c r="H26" s="46" t="s">
        <v>26</v>
      </c>
      <c r="I26" s="45" t="s">
        <v>84</v>
      </c>
      <c r="J26" s="48" t="s">
        <v>354</v>
      </c>
      <c r="K26" s="46" t="s">
        <v>353</v>
      </c>
      <c r="L26" s="47" t="s">
        <v>127</v>
      </c>
      <c r="M26" s="49" t="s">
        <v>30</v>
      </c>
      <c r="N26" s="49" t="s">
        <v>30</v>
      </c>
      <c r="O26" s="49" t="s">
        <v>30</v>
      </c>
      <c r="P26" s="49" t="s">
        <v>55</v>
      </c>
      <c r="Q26" s="48"/>
      <c r="R26" s="50"/>
      <c r="S26" s="45"/>
    </row>
    <row r="27" spans="1:19" s="73" customFormat="1" ht="60" x14ac:dyDescent="0.25">
      <c r="A27" s="68" t="s">
        <v>128</v>
      </c>
      <c r="B27" s="69">
        <v>350</v>
      </c>
      <c r="C27" s="70" t="s">
        <v>304</v>
      </c>
      <c r="D27" s="72" t="s">
        <v>129</v>
      </c>
      <c r="E27" s="68" t="s">
        <v>61</v>
      </c>
      <c r="F27" s="68" t="s">
        <v>75</v>
      </c>
      <c r="G27" s="68"/>
      <c r="H27" s="69" t="s">
        <v>64</v>
      </c>
      <c r="I27" s="68" t="s">
        <v>131</v>
      </c>
      <c r="J27" s="68" t="s">
        <v>77</v>
      </c>
      <c r="K27" s="69"/>
      <c r="L27" s="70" t="s">
        <v>132</v>
      </c>
      <c r="M27" s="71" t="s">
        <v>30</v>
      </c>
      <c r="N27" s="71" t="s">
        <v>55</v>
      </c>
      <c r="O27" s="71" t="s">
        <v>55</v>
      </c>
      <c r="P27" s="71" t="s">
        <v>55</v>
      </c>
      <c r="Q27" s="72" t="s">
        <v>130</v>
      </c>
      <c r="R27" s="82"/>
      <c r="S27" s="68"/>
    </row>
    <row r="28" spans="1:19" s="73" customFormat="1" ht="45" x14ac:dyDescent="0.25">
      <c r="A28" s="68" t="s">
        <v>128</v>
      </c>
      <c r="B28" s="69">
        <v>350</v>
      </c>
      <c r="C28" s="70" t="s">
        <v>304</v>
      </c>
      <c r="D28" s="68"/>
      <c r="E28" s="68" t="s">
        <v>61</v>
      </c>
      <c r="F28" s="68" t="s">
        <v>81</v>
      </c>
      <c r="G28" s="68"/>
      <c r="H28" s="69" t="s">
        <v>64</v>
      </c>
      <c r="I28" s="68" t="s">
        <v>131</v>
      </c>
      <c r="J28" s="68" t="s">
        <v>77</v>
      </c>
      <c r="K28" s="69"/>
      <c r="L28" s="70" t="s">
        <v>132</v>
      </c>
      <c r="M28" s="71" t="s">
        <v>30</v>
      </c>
      <c r="N28" s="71" t="s">
        <v>55</v>
      </c>
      <c r="O28" s="71" t="s">
        <v>55</v>
      </c>
      <c r="P28" s="71" t="s">
        <v>55</v>
      </c>
      <c r="Q28" s="72" t="s">
        <v>130</v>
      </c>
      <c r="R28" s="82"/>
      <c r="S28" s="68"/>
    </row>
    <row r="29" spans="1:19" s="5" customFormat="1" ht="135" x14ac:dyDescent="0.25">
      <c r="A29" s="45" t="s">
        <v>133</v>
      </c>
      <c r="B29" s="46">
        <v>351</v>
      </c>
      <c r="C29" s="47" t="s">
        <v>55</v>
      </c>
      <c r="D29" s="48" t="s">
        <v>359</v>
      </c>
      <c r="E29" s="45" t="s">
        <v>61</v>
      </c>
      <c r="F29" s="45"/>
      <c r="G29" s="45"/>
      <c r="H29" s="46"/>
      <c r="I29" s="45" t="s">
        <v>135</v>
      </c>
      <c r="J29" s="45" t="s">
        <v>134</v>
      </c>
      <c r="K29" s="46"/>
      <c r="L29" s="46"/>
      <c r="M29" s="49" t="s">
        <v>357</v>
      </c>
      <c r="N29" s="49" t="s">
        <v>30</v>
      </c>
      <c r="O29" s="49" t="s">
        <v>30</v>
      </c>
      <c r="P29" s="50" t="s">
        <v>358</v>
      </c>
      <c r="Q29" s="48"/>
      <c r="R29" s="50"/>
      <c r="S29" s="45"/>
    </row>
    <row r="30" spans="1:19" s="5" customFormat="1" ht="60" x14ac:dyDescent="0.25">
      <c r="A30" s="45" t="s">
        <v>136</v>
      </c>
      <c r="B30" s="46">
        <v>354</v>
      </c>
      <c r="C30" s="47" t="s">
        <v>55</v>
      </c>
      <c r="D30" s="48" t="s">
        <v>148</v>
      </c>
      <c r="E30" s="45"/>
      <c r="F30" s="45"/>
      <c r="G30" s="45"/>
      <c r="H30" s="46"/>
      <c r="I30" s="45"/>
      <c r="J30" s="45"/>
      <c r="K30" s="46"/>
      <c r="L30" s="46"/>
      <c r="M30" s="49"/>
      <c r="N30" s="49"/>
      <c r="O30" s="49"/>
      <c r="P30" s="49"/>
      <c r="Q30" s="48"/>
      <c r="R30" s="50"/>
      <c r="S30" s="45"/>
    </row>
    <row r="31" spans="1:19" s="5" customFormat="1" ht="135" x14ac:dyDescent="0.25">
      <c r="A31" s="45" t="s">
        <v>149</v>
      </c>
      <c r="B31" s="46">
        <v>363</v>
      </c>
      <c r="C31" s="47" t="s">
        <v>55</v>
      </c>
      <c r="D31" s="48" t="s">
        <v>458</v>
      </c>
      <c r="E31" s="45" t="s">
        <v>33</v>
      </c>
      <c r="F31" s="45" t="s">
        <v>83</v>
      </c>
      <c r="G31" s="45"/>
      <c r="H31" s="46" t="s">
        <v>64</v>
      </c>
      <c r="I31" s="45" t="s">
        <v>151</v>
      </c>
      <c r="J31" s="45"/>
      <c r="K31" s="46"/>
      <c r="L31" s="46"/>
      <c r="M31" s="49"/>
      <c r="N31" s="49"/>
      <c r="O31" s="49"/>
      <c r="P31" s="49"/>
      <c r="Q31" s="48"/>
      <c r="R31" s="50"/>
      <c r="S31" s="45"/>
    </row>
    <row r="32" spans="1:19" s="5" customFormat="1" x14ac:dyDescent="0.25">
      <c r="B32" s="6"/>
      <c r="C32" s="16"/>
      <c r="H32" s="3"/>
      <c r="K32" s="2"/>
      <c r="L32" s="2"/>
      <c r="M32" s="13"/>
      <c r="N32" s="13"/>
      <c r="O32" s="13"/>
      <c r="P32" s="13"/>
      <c r="Q32" s="8"/>
      <c r="R32" s="10"/>
    </row>
    <row r="33" spans="2:18" s="5" customFormat="1" x14ac:dyDescent="0.25">
      <c r="B33" s="6"/>
      <c r="C33" s="16"/>
      <c r="H33" s="3"/>
      <c r="K33" s="2"/>
      <c r="L33" s="2"/>
      <c r="M33" s="13"/>
      <c r="N33" s="13"/>
      <c r="O33" s="13"/>
      <c r="P33" s="13"/>
      <c r="Q33" s="8"/>
      <c r="R33" s="10"/>
    </row>
    <row r="34" spans="2:18" s="5" customFormat="1" x14ac:dyDescent="0.25">
      <c r="B34" s="6"/>
      <c r="C34" s="16"/>
      <c r="H34" s="3"/>
      <c r="K34" s="2"/>
      <c r="L34" s="2"/>
      <c r="M34" s="13"/>
      <c r="N34" s="13"/>
      <c r="O34" s="13"/>
      <c r="P34" s="13"/>
      <c r="Q34" s="8"/>
      <c r="R34" s="10"/>
    </row>
    <row r="35" spans="2:18" s="5" customFormat="1" x14ac:dyDescent="0.25">
      <c r="B35" s="6"/>
      <c r="C35" s="16"/>
      <c r="H35" s="3"/>
      <c r="K35" s="2"/>
      <c r="L35" s="2"/>
      <c r="M35" s="13"/>
      <c r="N35" s="13"/>
      <c r="O35" s="13"/>
      <c r="P35" s="13"/>
      <c r="Q35" s="8"/>
      <c r="R35" s="10"/>
    </row>
    <row r="36" spans="2:18" s="5" customFormat="1" x14ac:dyDescent="0.25">
      <c r="B36" s="6"/>
      <c r="C36" s="16"/>
      <c r="H36" s="3"/>
      <c r="K36" s="2"/>
      <c r="L36" s="2"/>
      <c r="M36" s="13"/>
      <c r="N36" s="13"/>
      <c r="O36" s="13"/>
      <c r="P36" s="13"/>
      <c r="Q36" s="8"/>
      <c r="R36" s="10"/>
    </row>
    <row r="37" spans="2:18" s="5" customFormat="1" x14ac:dyDescent="0.25">
      <c r="B37" s="6"/>
      <c r="C37" s="16"/>
      <c r="H37" s="3"/>
      <c r="K37" s="2"/>
      <c r="L37" s="2"/>
      <c r="M37" s="13"/>
      <c r="N37" s="13"/>
      <c r="O37" s="13"/>
      <c r="P37" s="13"/>
      <c r="Q37" s="8"/>
      <c r="R37" s="10"/>
    </row>
    <row r="38" spans="2:18" s="5" customFormat="1" x14ac:dyDescent="0.25">
      <c r="B38" s="6"/>
      <c r="C38" s="16"/>
      <c r="H38" s="3"/>
      <c r="K38" s="2"/>
      <c r="L38" s="2"/>
      <c r="M38" s="13"/>
      <c r="N38" s="13"/>
      <c r="O38" s="13"/>
      <c r="P38" s="13"/>
      <c r="Q38" s="8"/>
      <c r="R38" s="10"/>
    </row>
    <row r="39" spans="2:18" s="5" customFormat="1" x14ac:dyDescent="0.25">
      <c r="B39" s="6"/>
      <c r="C39" s="16"/>
      <c r="H39" s="3"/>
      <c r="K39" s="2"/>
      <c r="L39" s="2"/>
      <c r="M39" s="13"/>
      <c r="N39" s="13"/>
      <c r="O39" s="13"/>
      <c r="P39" s="13"/>
      <c r="Q39" s="8"/>
      <c r="R39" s="10"/>
    </row>
    <row r="40" spans="2:18" s="5" customFormat="1" x14ac:dyDescent="0.25">
      <c r="B40" s="6"/>
      <c r="C40" s="16"/>
      <c r="H40" s="3"/>
      <c r="K40" s="2"/>
      <c r="L40" s="2"/>
      <c r="M40" s="13"/>
      <c r="N40" s="13"/>
      <c r="O40" s="13"/>
      <c r="P40" s="13"/>
      <c r="Q40" s="8"/>
      <c r="R40" s="10"/>
    </row>
    <row r="41" spans="2:18" s="5" customFormat="1" x14ac:dyDescent="0.25">
      <c r="B41" s="6"/>
      <c r="C41" s="16"/>
      <c r="H41" s="3"/>
      <c r="K41" s="2"/>
      <c r="L41" s="2"/>
      <c r="M41" s="13"/>
      <c r="N41" s="13"/>
      <c r="O41" s="13"/>
      <c r="P41" s="13"/>
      <c r="Q41" s="8"/>
      <c r="R41" s="10"/>
    </row>
    <row r="42" spans="2:18" s="5" customFormat="1" x14ac:dyDescent="0.25">
      <c r="B42" s="6"/>
      <c r="C42" s="16"/>
      <c r="H42" s="3"/>
      <c r="K42" s="2"/>
      <c r="L42" s="2"/>
      <c r="M42" s="13"/>
      <c r="N42" s="13"/>
      <c r="O42" s="13"/>
      <c r="P42" s="13"/>
      <c r="Q42" s="8"/>
      <c r="R42" s="10"/>
    </row>
    <row r="43" spans="2:18" s="5" customFormat="1" x14ac:dyDescent="0.25">
      <c r="B43" s="6"/>
      <c r="C43" s="16"/>
      <c r="H43" s="3"/>
      <c r="K43" s="2"/>
      <c r="L43" s="2"/>
      <c r="M43" s="13"/>
      <c r="N43" s="13"/>
      <c r="O43" s="13"/>
      <c r="P43" s="13"/>
      <c r="Q43" s="8"/>
      <c r="R43" s="10"/>
    </row>
    <row r="44" spans="2:18" s="5" customFormat="1" x14ac:dyDescent="0.25">
      <c r="B44" s="6"/>
      <c r="C44" s="16"/>
      <c r="H44" s="3"/>
      <c r="K44" s="2"/>
      <c r="L44" s="2"/>
      <c r="M44" s="13"/>
      <c r="N44" s="13"/>
      <c r="O44" s="13"/>
      <c r="P44" s="13"/>
      <c r="Q44" s="8"/>
      <c r="R44" s="10"/>
    </row>
    <row r="45" spans="2:18" s="5" customFormat="1" x14ac:dyDescent="0.25">
      <c r="B45" s="6"/>
      <c r="C45" s="16"/>
      <c r="H45" s="3"/>
      <c r="K45" s="2"/>
      <c r="L45" s="2"/>
      <c r="M45" s="13"/>
      <c r="N45" s="13"/>
      <c r="O45" s="13"/>
      <c r="P45" s="13"/>
      <c r="Q45" s="8"/>
      <c r="R45" s="10"/>
    </row>
    <row r="46" spans="2:18" s="5" customFormat="1" x14ac:dyDescent="0.25">
      <c r="B46" s="6"/>
      <c r="C46" s="16"/>
      <c r="H46" s="3"/>
      <c r="K46" s="2"/>
      <c r="L46" s="2"/>
      <c r="M46" s="13"/>
      <c r="N46" s="13"/>
      <c r="O46" s="13"/>
      <c r="P46" s="13"/>
      <c r="Q46" s="8"/>
      <c r="R46" s="10"/>
    </row>
    <row r="47" spans="2:18" s="5" customFormat="1" x14ac:dyDescent="0.25">
      <c r="B47" s="6"/>
      <c r="C47" s="16"/>
      <c r="H47" s="3"/>
      <c r="K47" s="2"/>
      <c r="L47" s="2"/>
      <c r="M47" s="13"/>
      <c r="N47" s="13"/>
      <c r="O47" s="13"/>
      <c r="P47" s="13"/>
      <c r="Q47" s="8"/>
      <c r="R47" s="10"/>
    </row>
    <row r="48" spans="2:18" s="5" customFormat="1" x14ac:dyDescent="0.25">
      <c r="B48" s="6"/>
      <c r="C48" s="16"/>
      <c r="H48" s="3"/>
      <c r="K48" s="2"/>
      <c r="L48" s="2"/>
      <c r="M48" s="13"/>
      <c r="N48" s="13"/>
      <c r="O48" s="13"/>
      <c r="P48" s="13"/>
      <c r="Q48" s="8"/>
      <c r="R48" s="10"/>
    </row>
    <row r="49" spans="2:18" s="5" customFormat="1" x14ac:dyDescent="0.25">
      <c r="B49" s="6"/>
      <c r="C49" s="16"/>
      <c r="H49" s="3"/>
      <c r="K49" s="2"/>
      <c r="L49" s="2"/>
      <c r="M49" s="13"/>
      <c r="N49" s="13"/>
      <c r="O49" s="13"/>
      <c r="P49" s="13"/>
      <c r="Q49" s="8"/>
      <c r="R49" s="10"/>
    </row>
    <row r="50" spans="2:18" s="5" customFormat="1" x14ac:dyDescent="0.25">
      <c r="B50" s="6"/>
      <c r="C50" s="16"/>
      <c r="H50" s="3"/>
      <c r="K50" s="2"/>
      <c r="L50" s="2"/>
      <c r="M50" s="13"/>
      <c r="N50" s="13"/>
      <c r="O50" s="13"/>
      <c r="P50" s="13"/>
      <c r="Q50" s="8"/>
      <c r="R50" s="10"/>
    </row>
    <row r="51" spans="2:18" s="5" customFormat="1" x14ac:dyDescent="0.25">
      <c r="B51" s="6"/>
      <c r="C51" s="16"/>
      <c r="H51" s="3"/>
      <c r="K51" s="2"/>
      <c r="L51" s="2"/>
      <c r="M51" s="13"/>
      <c r="N51" s="13"/>
      <c r="O51" s="13"/>
      <c r="P51" s="13"/>
      <c r="Q51" s="8"/>
      <c r="R51" s="10"/>
    </row>
    <row r="52" spans="2:18" s="5" customFormat="1" x14ac:dyDescent="0.25">
      <c r="B52" s="6"/>
      <c r="C52" s="16"/>
      <c r="H52" s="3"/>
      <c r="K52" s="2"/>
      <c r="L52" s="2"/>
      <c r="M52" s="13"/>
      <c r="N52" s="13"/>
      <c r="O52" s="13"/>
      <c r="P52" s="13"/>
      <c r="Q52" s="8"/>
      <c r="R52" s="10"/>
    </row>
    <row r="53" spans="2:18" s="5" customFormat="1" x14ac:dyDescent="0.25">
      <c r="B53" s="6"/>
      <c r="C53" s="16"/>
      <c r="H53" s="3"/>
      <c r="K53" s="2"/>
      <c r="L53" s="2"/>
      <c r="M53" s="13"/>
      <c r="N53" s="13"/>
      <c r="O53" s="13"/>
      <c r="P53" s="13"/>
      <c r="Q53" s="8"/>
      <c r="R53" s="10"/>
    </row>
    <row r="54" spans="2:18" s="5" customFormat="1" x14ac:dyDescent="0.25">
      <c r="B54" s="6"/>
      <c r="C54" s="16"/>
      <c r="H54" s="3"/>
      <c r="K54" s="2"/>
      <c r="L54" s="2"/>
      <c r="M54" s="13"/>
      <c r="N54" s="13"/>
      <c r="O54" s="13"/>
      <c r="P54" s="13"/>
      <c r="Q54" s="8"/>
      <c r="R54" s="10"/>
    </row>
    <row r="55" spans="2:18" s="5" customFormat="1" x14ac:dyDescent="0.25">
      <c r="B55" s="6"/>
      <c r="C55" s="16"/>
      <c r="H55" s="3"/>
      <c r="K55" s="2"/>
      <c r="L55" s="2"/>
      <c r="M55" s="13"/>
      <c r="N55" s="13"/>
      <c r="O55" s="13"/>
      <c r="P55" s="13"/>
      <c r="Q55" s="8"/>
      <c r="R55" s="10"/>
    </row>
    <row r="56" spans="2:18" s="5" customFormat="1" x14ac:dyDescent="0.25">
      <c r="B56" s="6"/>
      <c r="C56" s="16"/>
      <c r="H56" s="3"/>
      <c r="K56" s="2"/>
      <c r="L56" s="2"/>
      <c r="M56" s="13"/>
      <c r="N56" s="13"/>
      <c r="O56" s="13"/>
      <c r="P56" s="13"/>
      <c r="Q56" s="8"/>
      <c r="R56" s="10"/>
    </row>
    <row r="57" spans="2:18" s="5" customFormat="1" x14ac:dyDescent="0.25">
      <c r="B57" s="6"/>
      <c r="C57" s="16"/>
      <c r="H57" s="3"/>
      <c r="K57" s="2"/>
      <c r="L57" s="2"/>
      <c r="M57" s="13"/>
      <c r="N57" s="13"/>
      <c r="O57" s="13"/>
      <c r="P57" s="13"/>
      <c r="Q57" s="8"/>
      <c r="R57" s="10"/>
    </row>
    <row r="58" spans="2:18" s="5" customFormat="1" x14ac:dyDescent="0.25">
      <c r="B58" s="6"/>
      <c r="C58" s="16"/>
      <c r="H58" s="3"/>
      <c r="K58" s="2"/>
      <c r="L58" s="2"/>
      <c r="M58" s="13"/>
      <c r="N58" s="13"/>
      <c r="O58" s="13"/>
      <c r="P58" s="13"/>
      <c r="Q58" s="8"/>
      <c r="R58" s="10"/>
    </row>
    <row r="59" spans="2:18" s="5" customFormat="1" x14ac:dyDescent="0.25">
      <c r="B59" s="6"/>
      <c r="C59" s="16"/>
      <c r="H59" s="3"/>
      <c r="K59" s="2"/>
      <c r="L59" s="2"/>
      <c r="M59" s="13"/>
      <c r="N59" s="13"/>
      <c r="O59" s="13"/>
      <c r="P59" s="13"/>
      <c r="Q59" s="8"/>
      <c r="R59" s="10"/>
    </row>
    <row r="60" spans="2:18" s="5" customFormat="1" x14ac:dyDescent="0.25">
      <c r="B60" s="6"/>
      <c r="C60" s="16"/>
      <c r="H60" s="3"/>
      <c r="K60" s="2"/>
      <c r="L60" s="2"/>
      <c r="M60" s="13"/>
      <c r="N60" s="13"/>
      <c r="O60" s="13"/>
      <c r="P60" s="13"/>
      <c r="Q60" s="8"/>
      <c r="R60" s="10"/>
    </row>
    <row r="61" spans="2:18" s="5" customFormat="1" x14ac:dyDescent="0.25">
      <c r="B61" s="6"/>
      <c r="C61" s="16"/>
      <c r="H61" s="3"/>
      <c r="K61" s="2"/>
      <c r="L61" s="2"/>
      <c r="M61" s="13"/>
      <c r="N61" s="13"/>
      <c r="O61" s="13"/>
      <c r="P61" s="13"/>
      <c r="Q61" s="8"/>
      <c r="R61" s="10"/>
    </row>
    <row r="62" spans="2:18" s="5" customFormat="1" x14ac:dyDescent="0.25">
      <c r="B62" s="6"/>
      <c r="C62" s="16"/>
      <c r="H62" s="3"/>
      <c r="K62" s="2"/>
      <c r="L62" s="2"/>
      <c r="M62" s="13"/>
      <c r="N62" s="13"/>
      <c r="O62" s="13"/>
      <c r="P62" s="13"/>
      <c r="Q62" s="8"/>
      <c r="R62" s="10"/>
    </row>
    <row r="63" spans="2:18" s="5" customFormat="1" x14ac:dyDescent="0.25">
      <c r="B63" s="6"/>
      <c r="C63" s="16"/>
      <c r="H63" s="3"/>
      <c r="K63" s="2"/>
      <c r="L63" s="2"/>
      <c r="M63" s="13"/>
      <c r="N63" s="13"/>
      <c r="O63" s="13"/>
      <c r="P63" s="13"/>
      <c r="Q63" s="8"/>
      <c r="R63" s="10"/>
    </row>
    <row r="64" spans="2:18" s="5" customFormat="1" x14ac:dyDescent="0.25">
      <c r="B64" s="6"/>
      <c r="C64" s="16"/>
      <c r="H64" s="3"/>
      <c r="K64" s="2"/>
      <c r="L64" s="2"/>
      <c r="M64" s="13"/>
      <c r="N64" s="13"/>
      <c r="O64" s="13"/>
      <c r="P64" s="13"/>
      <c r="Q64" s="8"/>
      <c r="R64" s="10"/>
    </row>
    <row r="65" spans="2:18" s="5" customFormat="1" x14ac:dyDescent="0.25">
      <c r="B65" s="6"/>
      <c r="C65" s="16"/>
      <c r="H65" s="3"/>
      <c r="K65" s="2"/>
      <c r="L65" s="2"/>
      <c r="M65" s="13"/>
      <c r="N65" s="13"/>
      <c r="O65" s="13"/>
      <c r="P65" s="13"/>
      <c r="Q65" s="8"/>
      <c r="R65" s="10"/>
    </row>
    <row r="66" spans="2:18" s="5" customFormat="1" x14ac:dyDescent="0.25">
      <c r="B66" s="6"/>
      <c r="C66" s="16"/>
      <c r="H66" s="3"/>
      <c r="K66" s="2"/>
      <c r="L66" s="2"/>
      <c r="M66" s="13"/>
      <c r="N66" s="13"/>
      <c r="O66" s="13"/>
      <c r="P66" s="13"/>
      <c r="Q66" s="8"/>
      <c r="R66" s="10"/>
    </row>
    <row r="67" spans="2:18" s="5" customFormat="1" x14ac:dyDescent="0.25">
      <c r="B67" s="6"/>
      <c r="C67" s="16"/>
      <c r="H67" s="3"/>
      <c r="K67" s="2"/>
      <c r="L67" s="2"/>
      <c r="M67" s="13"/>
      <c r="N67" s="13"/>
      <c r="O67" s="13"/>
      <c r="P67" s="13"/>
      <c r="Q67" s="8"/>
      <c r="R67" s="10"/>
    </row>
    <row r="68" spans="2:18" s="5" customFormat="1" x14ac:dyDescent="0.25">
      <c r="B68" s="6"/>
      <c r="C68" s="16"/>
      <c r="H68" s="3"/>
      <c r="K68" s="2"/>
      <c r="L68" s="2"/>
      <c r="M68" s="13"/>
      <c r="N68" s="13"/>
      <c r="O68" s="13"/>
      <c r="P68" s="13"/>
      <c r="Q68" s="8"/>
      <c r="R68" s="10"/>
    </row>
    <row r="69" spans="2:18" s="5" customFormat="1" x14ac:dyDescent="0.25">
      <c r="B69" s="6"/>
      <c r="C69" s="16"/>
      <c r="H69" s="3"/>
      <c r="K69" s="2"/>
      <c r="L69" s="2"/>
      <c r="M69" s="13"/>
      <c r="N69" s="13"/>
      <c r="O69" s="13"/>
      <c r="P69" s="13"/>
      <c r="Q69" s="8"/>
      <c r="R69" s="10"/>
    </row>
    <row r="70" spans="2:18" s="5" customFormat="1" x14ac:dyDescent="0.25">
      <c r="B70" s="6"/>
      <c r="C70" s="16"/>
      <c r="H70" s="3"/>
      <c r="K70" s="2"/>
      <c r="L70" s="2"/>
      <c r="M70" s="13"/>
      <c r="N70" s="13"/>
      <c r="O70" s="13"/>
      <c r="P70" s="13"/>
      <c r="Q70" s="8"/>
      <c r="R70" s="10"/>
    </row>
    <row r="71" spans="2:18" s="5" customFormat="1" x14ac:dyDescent="0.25">
      <c r="B71" s="6"/>
      <c r="C71" s="16"/>
      <c r="H71" s="3"/>
      <c r="K71" s="2"/>
      <c r="L71" s="2"/>
      <c r="M71" s="13"/>
      <c r="N71" s="13"/>
      <c r="O71" s="13"/>
      <c r="P71" s="13"/>
      <c r="Q71" s="8"/>
      <c r="R71" s="10"/>
    </row>
    <row r="72" spans="2:18" s="5" customFormat="1" x14ac:dyDescent="0.25">
      <c r="B72" s="6"/>
      <c r="C72" s="16"/>
      <c r="H72" s="3"/>
      <c r="K72" s="2"/>
      <c r="L72" s="2"/>
      <c r="M72" s="13"/>
      <c r="N72" s="13"/>
      <c r="O72" s="13"/>
      <c r="P72" s="13"/>
      <c r="Q72" s="8"/>
      <c r="R72" s="10"/>
    </row>
    <row r="73" spans="2:18" s="5" customFormat="1" x14ac:dyDescent="0.25">
      <c r="B73" s="6"/>
      <c r="C73" s="16"/>
      <c r="H73" s="3"/>
      <c r="K73" s="2"/>
      <c r="L73" s="2"/>
      <c r="M73" s="13"/>
      <c r="N73" s="13"/>
      <c r="O73" s="13"/>
      <c r="P73" s="13"/>
      <c r="Q73" s="8"/>
      <c r="R73" s="10"/>
    </row>
    <row r="74" spans="2:18" s="5" customFormat="1" x14ac:dyDescent="0.25">
      <c r="B74" s="6"/>
      <c r="C74" s="16"/>
      <c r="H74" s="3"/>
      <c r="K74" s="2"/>
      <c r="L74" s="2"/>
      <c r="M74" s="13"/>
      <c r="N74" s="13"/>
      <c r="O74" s="13"/>
      <c r="P74" s="13"/>
      <c r="Q74" s="8"/>
      <c r="R74" s="10"/>
    </row>
    <row r="75" spans="2:18" s="5" customFormat="1" x14ac:dyDescent="0.25">
      <c r="B75" s="6"/>
      <c r="C75" s="16"/>
      <c r="H75" s="3"/>
      <c r="K75" s="2"/>
      <c r="L75" s="2"/>
      <c r="M75" s="13"/>
      <c r="N75" s="13"/>
      <c r="O75" s="13"/>
      <c r="P75" s="13"/>
      <c r="Q75" s="8"/>
      <c r="R75" s="10"/>
    </row>
    <row r="76" spans="2:18" s="5" customFormat="1" x14ac:dyDescent="0.25">
      <c r="B76" s="6"/>
      <c r="C76" s="16"/>
      <c r="H76" s="3"/>
      <c r="K76" s="2"/>
      <c r="L76" s="2"/>
      <c r="M76" s="13"/>
      <c r="N76" s="13"/>
      <c r="O76" s="13"/>
      <c r="P76" s="13"/>
      <c r="Q76" s="8"/>
      <c r="R76" s="10"/>
    </row>
    <row r="77" spans="2:18" s="5" customFormat="1" x14ac:dyDescent="0.25">
      <c r="B77" s="6"/>
      <c r="C77" s="16"/>
      <c r="H77" s="3"/>
      <c r="K77" s="2"/>
      <c r="L77" s="2"/>
      <c r="M77" s="13"/>
      <c r="N77" s="13"/>
      <c r="O77" s="13"/>
      <c r="P77" s="13"/>
      <c r="Q77" s="8"/>
      <c r="R77" s="10"/>
    </row>
    <row r="78" spans="2:18" s="5" customFormat="1" x14ac:dyDescent="0.25">
      <c r="C78" s="18"/>
      <c r="H78" s="3"/>
      <c r="K78" s="2"/>
      <c r="L78" s="2"/>
      <c r="M78" s="13"/>
      <c r="N78" s="13"/>
      <c r="O78" s="13"/>
      <c r="P78" s="13"/>
      <c r="Q78" s="8"/>
      <c r="R78" s="10"/>
    </row>
    <row r="79" spans="2:18" s="5" customFormat="1" x14ac:dyDescent="0.25">
      <c r="C79" s="18"/>
      <c r="H79" s="3"/>
      <c r="K79" s="2"/>
      <c r="L79" s="2"/>
      <c r="M79" s="13"/>
      <c r="N79" s="13"/>
      <c r="O79" s="13"/>
      <c r="P79" s="13"/>
      <c r="Q79" s="8"/>
      <c r="R79" s="10"/>
    </row>
    <row r="80" spans="2:18" s="5" customFormat="1" x14ac:dyDescent="0.25">
      <c r="C80" s="18"/>
      <c r="H80" s="3"/>
      <c r="K80" s="2"/>
      <c r="L80" s="2"/>
      <c r="M80" s="13"/>
      <c r="N80" s="13"/>
      <c r="O80" s="13"/>
      <c r="P80" s="13"/>
      <c r="Q80" s="8"/>
      <c r="R80" s="10"/>
    </row>
    <row r="81" spans="3:18" s="5" customFormat="1" x14ac:dyDescent="0.25">
      <c r="C81" s="18"/>
      <c r="H81" s="3"/>
      <c r="K81" s="2"/>
      <c r="L81" s="2"/>
      <c r="M81" s="13"/>
      <c r="N81" s="13"/>
      <c r="O81" s="13"/>
      <c r="P81" s="13"/>
      <c r="Q81" s="8"/>
      <c r="R81" s="10"/>
    </row>
    <row r="82" spans="3:18" s="5" customFormat="1" x14ac:dyDescent="0.25">
      <c r="C82" s="18"/>
      <c r="H82" s="3"/>
      <c r="K82" s="2"/>
      <c r="L82" s="2"/>
      <c r="M82" s="13"/>
      <c r="N82" s="13"/>
      <c r="O82" s="13"/>
      <c r="P82" s="13"/>
      <c r="Q82" s="8"/>
      <c r="R82" s="10"/>
    </row>
    <row r="83" spans="3:18" s="5" customFormat="1" x14ac:dyDescent="0.25">
      <c r="C83" s="18"/>
      <c r="H83" s="3"/>
      <c r="K83" s="2"/>
      <c r="L83" s="2"/>
      <c r="M83" s="13"/>
      <c r="N83" s="13"/>
      <c r="O83" s="13"/>
      <c r="P83" s="13"/>
      <c r="Q83" s="8"/>
      <c r="R83" s="10"/>
    </row>
    <row r="84" spans="3:18" s="5" customFormat="1" x14ac:dyDescent="0.25">
      <c r="C84" s="18"/>
      <c r="H84" s="3"/>
      <c r="K84" s="2"/>
      <c r="L84" s="2"/>
      <c r="M84" s="13"/>
      <c r="N84" s="13"/>
      <c r="O84" s="13"/>
      <c r="P84" s="13"/>
      <c r="Q84" s="8"/>
      <c r="R84" s="10"/>
    </row>
    <row r="85" spans="3:18" s="5" customFormat="1" x14ac:dyDescent="0.25">
      <c r="C85" s="18"/>
      <c r="H85" s="3"/>
      <c r="K85" s="2"/>
      <c r="L85" s="2"/>
      <c r="M85" s="13"/>
      <c r="N85" s="13"/>
      <c r="O85" s="13"/>
      <c r="P85" s="13"/>
      <c r="Q85" s="8"/>
      <c r="R85" s="10"/>
    </row>
    <row r="86" spans="3:18" s="5" customFormat="1" x14ac:dyDescent="0.25">
      <c r="C86" s="18"/>
      <c r="H86" s="3"/>
      <c r="K86" s="2"/>
      <c r="L86" s="2"/>
      <c r="M86" s="13"/>
      <c r="N86" s="13"/>
      <c r="O86" s="13"/>
      <c r="P86" s="13"/>
      <c r="Q86" s="8"/>
      <c r="R86" s="10"/>
    </row>
    <row r="87" spans="3:18" s="5" customFormat="1" x14ac:dyDescent="0.25">
      <c r="C87" s="18"/>
      <c r="H87" s="3"/>
      <c r="K87" s="2"/>
      <c r="L87" s="2"/>
      <c r="M87" s="13"/>
      <c r="N87" s="13"/>
      <c r="O87" s="13"/>
      <c r="P87" s="13"/>
      <c r="Q87" s="8"/>
      <c r="R87" s="10"/>
    </row>
    <row r="88" spans="3:18" s="5" customFormat="1" x14ac:dyDescent="0.25">
      <c r="C88" s="18"/>
      <c r="H88" s="3"/>
      <c r="K88" s="2"/>
      <c r="L88" s="2"/>
      <c r="M88" s="13"/>
      <c r="N88" s="13"/>
      <c r="O88" s="13"/>
      <c r="P88" s="13"/>
      <c r="Q88" s="8"/>
      <c r="R88" s="10"/>
    </row>
    <row r="89" spans="3:18" s="5" customFormat="1" x14ac:dyDescent="0.25">
      <c r="C89" s="18"/>
      <c r="H89" s="3"/>
      <c r="K89" s="2"/>
      <c r="L89" s="2"/>
      <c r="M89" s="13"/>
      <c r="N89" s="13"/>
      <c r="O89" s="13"/>
      <c r="P89" s="13"/>
      <c r="Q89" s="8"/>
      <c r="R89" s="10"/>
    </row>
    <row r="90" spans="3:18" s="5" customFormat="1" x14ac:dyDescent="0.25">
      <c r="C90" s="18"/>
      <c r="H90" s="3"/>
      <c r="K90" s="2"/>
      <c r="L90" s="2"/>
      <c r="M90" s="13"/>
      <c r="N90" s="13"/>
      <c r="O90" s="13"/>
      <c r="P90" s="13"/>
      <c r="Q90" s="8"/>
      <c r="R90" s="10"/>
    </row>
    <row r="91" spans="3:18" s="5" customFormat="1" x14ac:dyDescent="0.25">
      <c r="C91" s="18"/>
      <c r="H91" s="3"/>
      <c r="K91" s="2"/>
      <c r="L91" s="2"/>
      <c r="M91" s="13"/>
      <c r="N91" s="13"/>
      <c r="O91" s="13"/>
      <c r="P91" s="13"/>
      <c r="Q91" s="8"/>
      <c r="R91" s="10"/>
    </row>
    <row r="92" spans="3:18" s="5" customFormat="1" x14ac:dyDescent="0.25">
      <c r="C92" s="18"/>
      <c r="H92" s="3"/>
      <c r="K92" s="2"/>
      <c r="L92" s="2"/>
      <c r="M92" s="13"/>
      <c r="N92" s="13"/>
      <c r="O92" s="13"/>
      <c r="P92" s="13"/>
      <c r="Q92" s="8"/>
      <c r="R92" s="10"/>
    </row>
    <row r="93" spans="3:18" s="5" customFormat="1" x14ac:dyDescent="0.25">
      <c r="C93" s="18"/>
      <c r="H93" s="3"/>
      <c r="K93" s="2"/>
      <c r="L93" s="2"/>
      <c r="M93" s="13"/>
      <c r="N93" s="13"/>
      <c r="O93" s="13"/>
      <c r="P93" s="13"/>
      <c r="Q93" s="8"/>
      <c r="R93" s="10"/>
    </row>
    <row r="94" spans="3:18" s="5" customFormat="1" x14ac:dyDescent="0.25">
      <c r="C94" s="18"/>
      <c r="H94" s="3"/>
      <c r="K94" s="2"/>
      <c r="L94" s="2"/>
      <c r="M94" s="13"/>
      <c r="N94" s="13"/>
      <c r="O94" s="13"/>
      <c r="P94" s="13"/>
      <c r="Q94" s="8"/>
      <c r="R94" s="10"/>
    </row>
    <row r="95" spans="3:18" s="5" customFormat="1" x14ac:dyDescent="0.25">
      <c r="C95" s="18"/>
      <c r="H95" s="3"/>
      <c r="K95" s="2"/>
      <c r="L95" s="2"/>
      <c r="M95" s="13"/>
      <c r="N95" s="13"/>
      <c r="O95" s="13"/>
      <c r="P95" s="13"/>
      <c r="Q95" s="8"/>
      <c r="R95" s="10"/>
    </row>
    <row r="96" spans="3:18" s="5" customFormat="1" x14ac:dyDescent="0.25">
      <c r="C96" s="18"/>
      <c r="H96" s="3"/>
      <c r="K96" s="2"/>
      <c r="L96" s="2"/>
      <c r="M96" s="13"/>
      <c r="N96" s="13"/>
      <c r="O96" s="13"/>
      <c r="P96" s="13"/>
      <c r="Q96" s="8"/>
      <c r="R96" s="10"/>
    </row>
  </sheetData>
  <mergeCells count="1">
    <mergeCell ref="E1:H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5FF49-9203-48F5-9F66-561A3D4F12CE}">
  <dimension ref="A1:N43"/>
  <sheetViews>
    <sheetView workbookViewId="0">
      <selection activeCell="A6" sqref="A6"/>
    </sheetView>
  </sheetViews>
  <sheetFormatPr defaultRowHeight="15" x14ac:dyDescent="0.25"/>
  <cols>
    <col min="1" max="1" width="19.140625" style="1" customWidth="1"/>
    <col min="2" max="6" width="19.140625" customWidth="1"/>
    <col min="7" max="7" width="8.5703125" customWidth="1"/>
    <col min="8" max="14" width="19.140625" customWidth="1"/>
  </cols>
  <sheetData>
    <row r="1" spans="1:14" x14ac:dyDescent="0.25">
      <c r="A1" s="105" t="s">
        <v>195</v>
      </c>
    </row>
    <row r="2" spans="1:14" x14ac:dyDescent="0.25">
      <c r="A2" s="108" t="s">
        <v>501</v>
      </c>
      <c r="B2" s="12"/>
      <c r="C2" s="12"/>
      <c r="D2" s="12"/>
      <c r="E2" s="12"/>
      <c r="F2" s="12"/>
      <c r="G2" s="12"/>
      <c r="H2" s="12"/>
      <c r="I2" s="12"/>
      <c r="J2" s="12"/>
      <c r="K2" s="12"/>
      <c r="L2" s="12"/>
      <c r="M2" s="12"/>
    </row>
    <row r="3" spans="1:14" x14ac:dyDescent="0.25">
      <c r="B3" s="28"/>
      <c r="C3" s="164" t="s">
        <v>466</v>
      </c>
      <c r="D3" s="164"/>
      <c r="E3" s="164"/>
      <c r="F3" s="28"/>
      <c r="G3" s="12"/>
      <c r="I3" s="164" t="s">
        <v>469</v>
      </c>
      <c r="J3" s="164"/>
      <c r="K3" s="164"/>
      <c r="L3" s="164"/>
      <c r="M3" s="28"/>
      <c r="N3" s="29"/>
    </row>
    <row r="4" spans="1:14" ht="30" x14ac:dyDescent="0.25">
      <c r="A4" s="27" t="s">
        <v>261</v>
      </c>
      <c r="B4" s="28" t="s">
        <v>257</v>
      </c>
      <c r="C4" s="28" t="s">
        <v>258</v>
      </c>
      <c r="D4" s="28"/>
      <c r="E4" s="28" t="s">
        <v>259</v>
      </c>
      <c r="F4" s="28" t="s">
        <v>260</v>
      </c>
      <c r="G4" s="12"/>
      <c r="H4" s="28"/>
      <c r="I4" s="28" t="s">
        <v>257</v>
      </c>
      <c r="J4" s="28" t="s">
        <v>258</v>
      </c>
      <c r="K4" s="28"/>
      <c r="L4" s="28" t="s">
        <v>259</v>
      </c>
      <c r="M4" s="28" t="s">
        <v>260</v>
      </c>
      <c r="N4" s="29"/>
    </row>
    <row r="5" spans="1:14" ht="30" x14ac:dyDescent="0.25">
      <c r="A5" s="27" t="s">
        <v>531</v>
      </c>
      <c r="B5" s="29">
        <f>B11/B16</f>
        <v>0.2726045883940621</v>
      </c>
      <c r="C5" s="29">
        <f t="shared" ref="C5:F5" si="0">C11/C16</f>
        <v>8.549222797927461E-2</v>
      </c>
      <c r="D5" s="29"/>
      <c r="E5" s="29">
        <f t="shared" si="0"/>
        <v>0.49331550802139035</v>
      </c>
      <c r="F5" s="29">
        <f t="shared" si="0"/>
        <v>0.42515379357484623</v>
      </c>
      <c r="H5" s="27" t="s">
        <v>261</v>
      </c>
      <c r="I5" s="29">
        <f>I11/I16</f>
        <v>0.36382536382536379</v>
      </c>
      <c r="J5" s="29">
        <f t="shared" ref="J5:M5" si="1">J11/J16</f>
        <v>7.4646074646074659E-2</v>
      </c>
      <c r="K5" s="29"/>
      <c r="L5" s="29">
        <f t="shared" si="1"/>
        <v>7.2566371681415928E-2</v>
      </c>
      <c r="M5" s="29" t="e">
        <f t="shared" si="1"/>
        <v>#DIV/0!</v>
      </c>
      <c r="N5" s="29"/>
    </row>
    <row r="6" spans="1:14" x14ac:dyDescent="0.25">
      <c r="A6" s="27"/>
      <c r="B6" s="29"/>
      <c r="C6" s="29"/>
      <c r="D6" s="29"/>
      <c r="E6" s="29"/>
      <c r="F6" s="29"/>
      <c r="H6" s="29"/>
      <c r="I6" s="29"/>
      <c r="J6" s="29"/>
      <c r="K6" s="29"/>
      <c r="L6" s="29"/>
      <c r="M6" s="29"/>
      <c r="N6" s="29"/>
    </row>
    <row r="7" spans="1:14" x14ac:dyDescent="0.25">
      <c r="A7" s="27"/>
      <c r="B7" s="164" t="s">
        <v>24</v>
      </c>
      <c r="C7" s="164"/>
      <c r="D7" s="29"/>
      <c r="E7" s="164" t="s">
        <v>61</v>
      </c>
      <c r="F7" s="164"/>
      <c r="H7" s="29"/>
      <c r="I7" s="164" t="s">
        <v>24</v>
      </c>
      <c r="J7" s="164"/>
      <c r="K7" s="29"/>
      <c r="L7" s="164" t="s">
        <v>61</v>
      </c>
      <c r="M7" s="164"/>
      <c r="N7" s="29"/>
    </row>
    <row r="8" spans="1:14" x14ac:dyDescent="0.25">
      <c r="A8" s="27"/>
      <c r="B8" s="28" t="s">
        <v>462</v>
      </c>
      <c r="C8" s="28" t="s">
        <v>463</v>
      </c>
      <c r="D8" s="29"/>
      <c r="E8" s="28" t="s">
        <v>462</v>
      </c>
      <c r="F8" s="28" t="s">
        <v>463</v>
      </c>
      <c r="H8" s="29"/>
      <c r="I8" s="28" t="s">
        <v>462</v>
      </c>
      <c r="J8" s="28" t="s">
        <v>463</v>
      </c>
      <c r="K8" s="29"/>
      <c r="L8" s="28" t="s">
        <v>462</v>
      </c>
      <c r="M8" s="28" t="s">
        <v>463</v>
      </c>
      <c r="N8" s="29"/>
    </row>
    <row r="9" spans="1:14" ht="45" x14ac:dyDescent="0.25">
      <c r="A9" s="27" t="s">
        <v>481</v>
      </c>
      <c r="B9" s="29"/>
      <c r="C9" s="29"/>
      <c r="D9" s="29"/>
      <c r="E9" s="29"/>
      <c r="F9" s="29"/>
      <c r="H9" s="27" t="s">
        <v>467</v>
      </c>
      <c r="I9" s="29"/>
      <c r="J9" s="29"/>
      <c r="K9" s="29"/>
      <c r="L9" s="29"/>
      <c r="M9" s="29"/>
      <c r="N9" s="28" t="s">
        <v>480</v>
      </c>
    </row>
    <row r="10" spans="1:14" x14ac:dyDescent="0.25">
      <c r="A10" s="27" t="s">
        <v>464</v>
      </c>
      <c r="B10" s="29">
        <v>614</v>
      </c>
      <c r="C10" s="29">
        <v>2118</v>
      </c>
      <c r="D10" s="29"/>
      <c r="E10" s="29">
        <v>885</v>
      </c>
      <c r="F10" s="29">
        <v>756</v>
      </c>
      <c r="H10" s="28" t="s">
        <v>464</v>
      </c>
      <c r="I10" s="29">
        <v>22.7</v>
      </c>
      <c r="J10" s="29">
        <v>71.5</v>
      </c>
      <c r="K10" s="29"/>
      <c r="L10" s="29">
        <v>50.5</v>
      </c>
      <c r="M10" s="29">
        <v>0</v>
      </c>
      <c r="N10" s="29" t="s">
        <v>470</v>
      </c>
    </row>
    <row r="11" spans="1:14" x14ac:dyDescent="0.25">
      <c r="A11" s="27" t="s">
        <v>199</v>
      </c>
      <c r="B11" s="29">
        <v>404</v>
      </c>
      <c r="C11" s="29">
        <v>198</v>
      </c>
      <c r="D11" s="29"/>
      <c r="E11" s="29">
        <v>1476</v>
      </c>
      <c r="F11" s="29">
        <v>622</v>
      </c>
      <c r="H11" s="28" t="s">
        <v>199</v>
      </c>
      <c r="I11" s="29">
        <v>17.5</v>
      </c>
      <c r="J11" s="29">
        <v>5.8</v>
      </c>
      <c r="K11" s="29"/>
      <c r="L11" s="29">
        <v>4.0999999999999996</v>
      </c>
      <c r="M11" s="29">
        <v>0</v>
      </c>
      <c r="N11" s="29"/>
    </row>
    <row r="12" spans="1:14" ht="60" x14ac:dyDescent="0.25">
      <c r="A12" s="27" t="s">
        <v>465</v>
      </c>
      <c r="B12" s="29"/>
      <c r="C12" s="29"/>
      <c r="D12" s="29"/>
      <c r="E12" s="29"/>
      <c r="F12" s="29"/>
      <c r="H12" s="27" t="s">
        <v>468</v>
      </c>
      <c r="I12" s="29"/>
      <c r="J12" s="29"/>
      <c r="K12" s="29"/>
      <c r="L12" s="29"/>
      <c r="M12" s="29"/>
      <c r="N12" s="29"/>
    </row>
    <row r="13" spans="1:14" x14ac:dyDescent="0.25">
      <c r="A13" s="27">
        <v>1</v>
      </c>
      <c r="B13" s="29">
        <v>430</v>
      </c>
      <c r="C13" s="29">
        <v>0</v>
      </c>
      <c r="D13" s="29"/>
      <c r="E13" s="29">
        <v>398</v>
      </c>
      <c r="F13" s="29">
        <v>0</v>
      </c>
      <c r="H13" s="28">
        <v>1</v>
      </c>
      <c r="I13" s="29">
        <v>6.4</v>
      </c>
      <c r="J13" s="29">
        <v>0</v>
      </c>
      <c r="K13" s="29"/>
      <c r="L13" s="29">
        <v>0</v>
      </c>
      <c r="M13" s="29">
        <v>0</v>
      </c>
      <c r="N13" s="29"/>
    </row>
    <row r="14" spans="1:14" x14ac:dyDescent="0.25">
      <c r="A14" s="27">
        <v>2</v>
      </c>
      <c r="B14" s="29">
        <v>34</v>
      </c>
      <c r="C14" s="29">
        <v>0</v>
      </c>
      <c r="D14" s="29"/>
      <c r="E14" s="29">
        <v>62</v>
      </c>
      <c r="F14" s="29">
        <v>47</v>
      </c>
      <c r="H14" s="28">
        <v>2</v>
      </c>
      <c r="I14" s="29">
        <v>1.2</v>
      </c>
      <c r="J14" s="29">
        <v>0.3</v>
      </c>
      <c r="K14" s="29"/>
      <c r="L14" s="29">
        <v>1.9</v>
      </c>
      <c r="M14" s="29">
        <v>0</v>
      </c>
      <c r="N14" s="29"/>
    </row>
    <row r="15" spans="1:14" x14ac:dyDescent="0.25">
      <c r="A15" s="27">
        <v>3</v>
      </c>
      <c r="B15" s="29">
        <v>0</v>
      </c>
      <c r="C15" s="29">
        <v>0</v>
      </c>
      <c r="D15" s="29"/>
      <c r="E15" s="29">
        <v>171</v>
      </c>
      <c r="F15" s="29">
        <v>38</v>
      </c>
      <c r="H15" s="28">
        <v>3</v>
      </c>
      <c r="I15" s="29">
        <v>0.3</v>
      </c>
      <c r="J15" s="29">
        <v>0.1</v>
      </c>
      <c r="K15" s="29"/>
      <c r="L15" s="29">
        <v>0</v>
      </c>
      <c r="M15" s="29">
        <v>0</v>
      </c>
      <c r="N15" s="29"/>
    </row>
    <row r="16" spans="1:14" ht="45" x14ac:dyDescent="0.25">
      <c r="A16" s="27" t="s">
        <v>477</v>
      </c>
      <c r="B16" s="29">
        <f>SUM(B10:B15)</f>
        <v>1482</v>
      </c>
      <c r="C16" s="29">
        <f>SUM(C10:C15)</f>
        <v>2316</v>
      </c>
      <c r="D16" s="29"/>
      <c r="E16" s="29">
        <f>SUM(E10:E15)</f>
        <v>2992</v>
      </c>
      <c r="F16" s="29">
        <f>SUM(F10:F15)</f>
        <v>1463</v>
      </c>
      <c r="H16" s="27" t="s">
        <v>477</v>
      </c>
      <c r="I16" s="29">
        <f>SUM(I10:I15)</f>
        <v>48.1</v>
      </c>
      <c r="J16" s="29">
        <f t="shared" ref="J16:M16" si="2">SUM(J10:J15)</f>
        <v>77.699999999999989</v>
      </c>
      <c r="K16" s="29"/>
      <c r="L16" s="29">
        <f t="shared" si="2"/>
        <v>56.5</v>
      </c>
      <c r="M16" s="29">
        <f t="shared" si="2"/>
        <v>0</v>
      </c>
      <c r="N16" s="29"/>
    </row>
    <row r="17" spans="1:14" x14ac:dyDescent="0.25">
      <c r="A17" s="107"/>
      <c r="B17" s="104"/>
      <c r="C17" s="104"/>
      <c r="D17" s="104"/>
      <c r="E17" s="104"/>
      <c r="F17" s="104"/>
      <c r="G17" s="104"/>
      <c r="H17" s="104"/>
      <c r="I17" s="104"/>
      <c r="J17" s="104"/>
      <c r="K17" s="104"/>
      <c r="L17" s="104"/>
      <c r="M17" s="104"/>
      <c r="N17" s="104"/>
    </row>
    <row r="18" spans="1:14" s="1" customFormat="1" ht="30" x14ac:dyDescent="0.25">
      <c r="A18" s="36"/>
      <c r="B18" s="27" t="s">
        <v>364</v>
      </c>
      <c r="C18" s="27" t="s">
        <v>388</v>
      </c>
      <c r="D18" s="27" t="s">
        <v>395</v>
      </c>
      <c r="E18" s="28" t="s">
        <v>478</v>
      </c>
    </row>
    <row r="19" spans="1:14" ht="30" x14ac:dyDescent="0.25">
      <c r="A19" s="43" t="s">
        <v>215</v>
      </c>
      <c r="B19" s="29" t="s">
        <v>62</v>
      </c>
      <c r="C19" s="29" t="s">
        <v>199</v>
      </c>
      <c r="D19" s="29">
        <v>40</v>
      </c>
      <c r="E19" s="29" t="s">
        <v>421</v>
      </c>
    </row>
    <row r="20" spans="1:14" x14ac:dyDescent="0.25">
      <c r="A20" s="36"/>
      <c r="B20" s="29" t="s">
        <v>27</v>
      </c>
      <c r="C20" s="29" t="s">
        <v>225</v>
      </c>
      <c r="D20" s="29">
        <v>20</v>
      </c>
      <c r="E20" s="29"/>
    </row>
    <row r="21" spans="1:14" x14ac:dyDescent="0.25">
      <c r="A21" s="36"/>
      <c r="B21" s="29" t="s">
        <v>86</v>
      </c>
      <c r="C21" s="29" t="s">
        <v>231</v>
      </c>
      <c r="D21" s="29">
        <v>45</v>
      </c>
      <c r="E21" s="29"/>
    </row>
    <row r="22" spans="1:14" x14ac:dyDescent="0.25">
      <c r="A22" s="107"/>
      <c r="B22" s="104"/>
      <c r="C22" s="104"/>
      <c r="D22" s="104"/>
      <c r="E22" s="104"/>
      <c r="F22" s="104"/>
      <c r="G22" s="104"/>
      <c r="H22" s="104"/>
      <c r="I22" s="104"/>
      <c r="J22" s="104"/>
      <c r="K22" s="104"/>
      <c r="L22" s="104"/>
      <c r="M22" s="104"/>
      <c r="N22" s="104"/>
    </row>
    <row r="23" spans="1:14" ht="45" x14ac:dyDescent="0.25">
      <c r="A23" s="36"/>
      <c r="B23" s="28" t="s">
        <v>364</v>
      </c>
      <c r="C23" s="28" t="s">
        <v>397</v>
      </c>
      <c r="D23" s="27" t="s">
        <v>399</v>
      </c>
      <c r="E23" s="28" t="s">
        <v>401</v>
      </c>
      <c r="F23" s="27" t="s">
        <v>402</v>
      </c>
      <c r="G23" s="28" t="s">
        <v>478</v>
      </c>
    </row>
    <row r="24" spans="1:14" ht="30" x14ac:dyDescent="0.25">
      <c r="A24" s="43" t="s">
        <v>240</v>
      </c>
      <c r="B24" s="29" t="s">
        <v>27</v>
      </c>
      <c r="C24" s="36" t="s">
        <v>398</v>
      </c>
      <c r="D24" s="29">
        <v>1470</v>
      </c>
      <c r="E24" s="29">
        <v>96.1</v>
      </c>
      <c r="F24" s="29">
        <v>15.3</v>
      </c>
      <c r="G24" s="106" t="s">
        <v>400</v>
      </c>
    </row>
    <row r="25" spans="1:14" x14ac:dyDescent="0.25">
      <c r="A25" s="36" t="s">
        <v>413</v>
      </c>
      <c r="B25" s="29"/>
      <c r="C25" s="29" t="s">
        <v>241</v>
      </c>
      <c r="D25" s="29">
        <v>153.5</v>
      </c>
      <c r="E25" s="29">
        <v>80.2</v>
      </c>
      <c r="F25" s="29">
        <v>1.91</v>
      </c>
      <c r="G25" s="29"/>
    </row>
    <row r="26" spans="1:14" x14ac:dyDescent="0.25">
      <c r="A26" s="36"/>
      <c r="B26" s="29"/>
      <c r="C26" s="29" t="s">
        <v>382</v>
      </c>
      <c r="D26" s="29"/>
      <c r="E26" s="29"/>
      <c r="F26" s="29">
        <v>17.2</v>
      </c>
      <c r="G26" s="29"/>
    </row>
    <row r="27" spans="1:14" x14ac:dyDescent="0.25">
      <c r="A27" s="36"/>
      <c r="B27" s="29"/>
      <c r="C27" s="28" t="s">
        <v>403</v>
      </c>
      <c r="D27" s="29"/>
      <c r="E27" s="29"/>
      <c r="F27" s="29" t="s">
        <v>404</v>
      </c>
      <c r="G27" s="29"/>
    </row>
    <row r="28" spans="1:14" x14ac:dyDescent="0.25">
      <c r="A28" s="36"/>
      <c r="B28" s="29"/>
      <c r="C28" s="28" t="s">
        <v>405</v>
      </c>
      <c r="D28" s="29"/>
      <c r="E28" s="29"/>
      <c r="F28" s="29" t="s">
        <v>406</v>
      </c>
      <c r="G28" s="29"/>
    </row>
    <row r="29" spans="1:14" x14ac:dyDescent="0.25">
      <c r="A29" s="36"/>
      <c r="B29" s="29"/>
      <c r="C29" s="28" t="s">
        <v>411</v>
      </c>
      <c r="D29" s="29"/>
      <c r="E29" s="29"/>
      <c r="F29" s="29" t="s">
        <v>412</v>
      </c>
      <c r="G29" s="29"/>
    </row>
    <row r="30" spans="1:14" x14ac:dyDescent="0.25">
      <c r="A30" s="36"/>
      <c r="B30" s="29"/>
      <c r="C30" s="29" t="s">
        <v>410</v>
      </c>
      <c r="D30" s="29"/>
      <c r="E30" s="29"/>
      <c r="F30" s="29"/>
      <c r="G30" s="29"/>
    </row>
    <row r="31" spans="1:14" x14ac:dyDescent="0.25">
      <c r="A31" s="36"/>
      <c r="B31" s="29"/>
      <c r="C31" s="29" t="s">
        <v>407</v>
      </c>
      <c r="D31" s="29"/>
      <c r="E31" s="29"/>
      <c r="F31" s="29"/>
      <c r="G31" s="29"/>
    </row>
    <row r="32" spans="1:14" x14ac:dyDescent="0.25">
      <c r="A32" s="36"/>
      <c r="B32" s="29"/>
      <c r="C32" s="29" t="s">
        <v>408</v>
      </c>
      <c r="D32" s="29"/>
      <c r="E32" s="29"/>
      <c r="F32" s="29"/>
      <c r="G32" s="29"/>
    </row>
    <row r="33" spans="1:14" x14ac:dyDescent="0.25">
      <c r="A33" s="36"/>
      <c r="B33" s="29"/>
      <c r="C33" s="29" t="s">
        <v>409</v>
      </c>
      <c r="D33" s="29"/>
      <c r="E33" s="29"/>
      <c r="F33" s="29"/>
      <c r="G33" s="29"/>
    </row>
    <row r="34" spans="1:14" x14ac:dyDescent="0.25">
      <c r="A34" s="107"/>
      <c r="B34" s="104"/>
      <c r="C34" s="104"/>
      <c r="D34" s="104"/>
      <c r="E34" s="104"/>
      <c r="F34" s="104"/>
      <c r="G34" s="104"/>
      <c r="H34" s="104"/>
      <c r="I34" s="104"/>
      <c r="J34" s="104"/>
      <c r="K34" s="104"/>
      <c r="L34" s="104"/>
      <c r="M34" s="104"/>
      <c r="N34" s="104"/>
    </row>
    <row r="35" spans="1:14" ht="45" x14ac:dyDescent="0.25">
      <c r="A35" s="36"/>
      <c r="B35" s="28" t="s">
        <v>364</v>
      </c>
      <c r="C35" s="28" t="s">
        <v>397</v>
      </c>
      <c r="D35" s="27" t="s">
        <v>425</v>
      </c>
      <c r="E35" s="28" t="s">
        <v>401</v>
      </c>
      <c r="F35" s="27" t="s">
        <v>402</v>
      </c>
      <c r="G35" s="28" t="s">
        <v>479</v>
      </c>
    </row>
    <row r="36" spans="1:14" ht="30" x14ac:dyDescent="0.25">
      <c r="A36" s="43" t="s">
        <v>420</v>
      </c>
      <c r="B36" s="29" t="s">
        <v>422</v>
      </c>
      <c r="C36" s="36" t="s">
        <v>424</v>
      </c>
      <c r="D36" s="29">
        <v>27.9</v>
      </c>
      <c r="E36" s="29">
        <v>96.6</v>
      </c>
      <c r="F36" s="29"/>
      <c r="G36" s="29" t="s">
        <v>423</v>
      </c>
    </row>
    <row r="37" spans="1:14" x14ac:dyDescent="0.25">
      <c r="A37" s="36"/>
      <c r="B37" s="29"/>
      <c r="C37" s="29"/>
      <c r="D37" s="29"/>
      <c r="E37" s="29"/>
      <c r="F37" s="29"/>
      <c r="G37" s="29" t="s">
        <v>426</v>
      </c>
    </row>
    <row r="38" spans="1:14" x14ac:dyDescent="0.25">
      <c r="A38" s="107"/>
      <c r="B38" s="104"/>
      <c r="C38" s="104"/>
      <c r="D38" s="104"/>
      <c r="E38" s="104"/>
      <c r="F38" s="104"/>
      <c r="G38" s="104"/>
      <c r="H38" s="104"/>
      <c r="I38" s="104"/>
      <c r="J38" s="104"/>
      <c r="K38" s="104"/>
      <c r="L38" s="104"/>
      <c r="M38" s="104"/>
      <c r="N38" s="104"/>
    </row>
    <row r="39" spans="1:14" ht="45" x14ac:dyDescent="0.25">
      <c r="A39" s="36"/>
      <c r="B39" s="27" t="s">
        <v>364</v>
      </c>
      <c r="C39" s="27" t="s">
        <v>397</v>
      </c>
      <c r="D39" s="27" t="s">
        <v>430</v>
      </c>
      <c r="E39" s="27" t="s">
        <v>431</v>
      </c>
      <c r="F39" s="28" t="s">
        <v>479</v>
      </c>
    </row>
    <row r="40" spans="1:14" x14ac:dyDescent="0.25">
      <c r="A40" s="27" t="s">
        <v>172</v>
      </c>
      <c r="B40" s="29" t="s">
        <v>428</v>
      </c>
      <c r="C40" s="29" t="s">
        <v>429</v>
      </c>
      <c r="D40" s="29">
        <v>8.99</v>
      </c>
      <c r="E40" s="29"/>
      <c r="F40" s="29" t="s">
        <v>432</v>
      </c>
    </row>
    <row r="41" spans="1:14" x14ac:dyDescent="0.25">
      <c r="A41" s="36"/>
      <c r="B41" s="29"/>
      <c r="C41" s="29" t="s">
        <v>231</v>
      </c>
      <c r="D41" s="29"/>
      <c r="E41" s="29">
        <v>5.71</v>
      </c>
      <c r="F41" s="29"/>
    </row>
    <row r="42" spans="1:14" x14ac:dyDescent="0.25">
      <c r="A42" s="107"/>
      <c r="B42" s="104"/>
      <c r="C42" s="104"/>
      <c r="D42" s="104"/>
      <c r="E42" s="104"/>
      <c r="F42" s="104"/>
      <c r="G42" s="104"/>
      <c r="H42" s="104"/>
      <c r="I42" s="104"/>
      <c r="J42" s="104"/>
      <c r="K42" s="104"/>
      <c r="L42" s="104"/>
      <c r="M42" s="104"/>
      <c r="N42" s="104"/>
    </row>
    <row r="43" spans="1:14" x14ac:dyDescent="0.25">
      <c r="A43" s="108" t="s">
        <v>482</v>
      </c>
    </row>
  </sheetData>
  <mergeCells count="6">
    <mergeCell ref="B7:C7"/>
    <mergeCell ref="E7:F7"/>
    <mergeCell ref="I7:J7"/>
    <mergeCell ref="L7:M7"/>
    <mergeCell ref="C3:E3"/>
    <mergeCell ref="I3:L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B1BB2-A30F-447B-9A69-0D72B178B16F}">
  <dimension ref="A1:N205"/>
  <sheetViews>
    <sheetView zoomScale="115" zoomScaleNormal="115" workbookViewId="0">
      <pane ySplit="2" topLeftCell="A38" activePane="bottomLeft" state="frozen"/>
      <selection pane="bottomLeft" activeCell="H40" sqref="H40"/>
    </sheetView>
  </sheetViews>
  <sheetFormatPr defaultColWidth="8.85546875" defaultRowHeight="15" x14ac:dyDescent="0.25"/>
  <cols>
    <col min="1" max="1" width="20.85546875" customWidth="1"/>
    <col min="2" max="2" width="12.5703125" style="4" customWidth="1"/>
    <col min="3" max="3" width="12.5703125" style="20" customWidth="1"/>
    <col min="4" max="4" width="28.140625" style="7" bestFit="1" customWidth="1"/>
    <col min="5" max="5" width="20.85546875" style="1" customWidth="1"/>
    <col min="6" max="6" width="9.28515625" bestFit="1" customWidth="1"/>
    <col min="7" max="7" width="11.42578125" customWidth="1"/>
    <col min="9" max="9" width="18.140625" customWidth="1"/>
    <col min="10" max="10" width="16.42578125" customWidth="1"/>
    <col min="11" max="11" width="13.7109375" bestFit="1" customWidth="1"/>
    <col min="12" max="12" width="15.140625" style="1" customWidth="1"/>
    <col min="13" max="13" width="10.42578125" customWidth="1"/>
    <col min="14" max="14" width="44" style="1" customWidth="1"/>
  </cols>
  <sheetData>
    <row r="1" spans="1:14" x14ac:dyDescent="0.25">
      <c r="A1" s="28"/>
      <c r="B1" s="54"/>
      <c r="C1" s="54"/>
      <c r="D1" s="43"/>
      <c r="E1" s="27"/>
      <c r="F1" s="164" t="s">
        <v>12</v>
      </c>
      <c r="G1" s="164"/>
      <c r="H1" s="164"/>
      <c r="I1" s="27"/>
      <c r="J1" s="27"/>
      <c r="K1" s="27"/>
      <c r="L1" s="27"/>
      <c r="M1" s="27"/>
      <c r="N1" s="36"/>
    </row>
    <row r="2" spans="1:14" ht="120" x14ac:dyDescent="0.25">
      <c r="A2" s="28" t="s">
        <v>0</v>
      </c>
      <c r="B2" s="54" t="s">
        <v>19</v>
      </c>
      <c r="C2" s="54" t="s">
        <v>287</v>
      </c>
      <c r="D2" s="43" t="s">
        <v>43</v>
      </c>
      <c r="E2" s="27" t="s">
        <v>11</v>
      </c>
      <c r="F2" s="28" t="s">
        <v>1</v>
      </c>
      <c r="G2" s="27" t="s">
        <v>13</v>
      </c>
      <c r="H2" s="27" t="s">
        <v>3</v>
      </c>
      <c r="I2" s="27" t="s">
        <v>15</v>
      </c>
      <c r="J2" s="27" t="s">
        <v>14</v>
      </c>
      <c r="K2" s="27" t="s">
        <v>9</v>
      </c>
      <c r="L2" s="27" t="s">
        <v>17</v>
      </c>
      <c r="M2" s="27" t="s">
        <v>222</v>
      </c>
      <c r="N2" s="27" t="s">
        <v>20</v>
      </c>
    </row>
    <row r="3" spans="1:14" s="4" customFormat="1" ht="30" x14ac:dyDescent="0.25">
      <c r="A3" s="55" t="s">
        <v>32</v>
      </c>
      <c r="B3" s="55">
        <v>73</v>
      </c>
      <c r="C3" s="55" t="s">
        <v>55</v>
      </c>
      <c r="D3" s="56" t="s">
        <v>46</v>
      </c>
      <c r="E3" s="56" t="s">
        <v>38</v>
      </c>
      <c r="F3" s="55" t="s">
        <v>33</v>
      </c>
      <c r="G3" s="55" t="s">
        <v>37</v>
      </c>
      <c r="H3" s="55" t="s">
        <v>34</v>
      </c>
      <c r="I3" s="55" t="s">
        <v>35</v>
      </c>
      <c r="J3" s="55" t="s">
        <v>39</v>
      </c>
      <c r="K3" s="56" t="s">
        <v>36</v>
      </c>
      <c r="L3" s="56"/>
      <c r="M3" s="55"/>
      <c r="N3" s="56"/>
    </row>
    <row r="4" spans="1:14" s="4" customFormat="1" x14ac:dyDescent="0.25">
      <c r="A4" s="55" t="s">
        <v>40</v>
      </c>
      <c r="B4" s="55">
        <v>12</v>
      </c>
      <c r="C4" s="55" t="s">
        <v>55</v>
      </c>
      <c r="D4" s="56" t="s">
        <v>42</v>
      </c>
      <c r="E4" s="56"/>
      <c r="F4" s="55"/>
      <c r="G4" s="55"/>
      <c r="H4" s="55"/>
      <c r="I4" s="55"/>
      <c r="J4" s="55"/>
      <c r="K4" s="55"/>
      <c r="L4" s="56"/>
      <c r="M4" s="55"/>
      <c r="N4" s="56"/>
    </row>
    <row r="5" spans="1:14" s="4" customFormat="1" ht="60" x14ac:dyDescent="0.25">
      <c r="A5" s="55" t="s">
        <v>32</v>
      </c>
      <c r="B5" s="55">
        <v>84</v>
      </c>
      <c r="C5" s="55" t="s">
        <v>55</v>
      </c>
      <c r="D5" s="56" t="s">
        <v>56</v>
      </c>
      <c r="E5" s="56" t="s">
        <v>389</v>
      </c>
      <c r="F5" s="55" t="s">
        <v>24</v>
      </c>
      <c r="G5" s="55"/>
      <c r="H5" s="55"/>
      <c r="I5" s="55" t="s">
        <v>390</v>
      </c>
      <c r="J5" s="55"/>
      <c r="K5" s="56"/>
      <c r="L5" s="56"/>
      <c r="M5" s="55"/>
      <c r="N5" s="56"/>
    </row>
    <row r="6" spans="1:14" s="4" customFormat="1" ht="45" x14ac:dyDescent="0.25">
      <c r="A6" s="57" t="s">
        <v>143</v>
      </c>
      <c r="B6" s="55">
        <v>284</v>
      </c>
      <c r="C6" s="55" t="s">
        <v>55</v>
      </c>
      <c r="D6" s="48" t="s">
        <v>147</v>
      </c>
      <c r="E6" s="56" t="s">
        <v>144</v>
      </c>
      <c r="F6" s="55" t="s">
        <v>24</v>
      </c>
      <c r="G6" s="55"/>
      <c r="H6" s="55"/>
      <c r="I6" s="55" t="s">
        <v>35</v>
      </c>
      <c r="J6" s="55"/>
      <c r="K6" s="56" t="s">
        <v>114</v>
      </c>
      <c r="L6" s="56" t="s">
        <v>80</v>
      </c>
      <c r="M6" s="55"/>
      <c r="N6" s="56"/>
    </row>
    <row r="7" spans="1:14" s="4" customFormat="1" ht="90" x14ac:dyDescent="0.25">
      <c r="A7" s="45" t="s">
        <v>116</v>
      </c>
      <c r="B7" s="46">
        <v>285</v>
      </c>
      <c r="C7" s="46" t="s">
        <v>55</v>
      </c>
      <c r="D7" s="48" t="s">
        <v>392</v>
      </c>
      <c r="E7" s="56" t="s">
        <v>500</v>
      </c>
      <c r="F7" s="45"/>
      <c r="G7" s="45"/>
      <c r="H7" s="46"/>
      <c r="I7" s="55"/>
      <c r="J7" s="55"/>
      <c r="K7" s="55"/>
      <c r="L7" s="56"/>
      <c r="M7" s="55"/>
      <c r="N7" s="56"/>
    </row>
    <row r="8" spans="1:14" s="4" customFormat="1" ht="90" x14ac:dyDescent="0.25">
      <c r="A8" s="45" t="s">
        <v>119</v>
      </c>
      <c r="B8" s="46">
        <v>301</v>
      </c>
      <c r="C8" s="46" t="s">
        <v>55</v>
      </c>
      <c r="D8" s="48" t="s">
        <v>351</v>
      </c>
      <c r="E8" s="56" t="s">
        <v>124</v>
      </c>
      <c r="F8" s="45" t="s">
        <v>24</v>
      </c>
      <c r="G8" s="45"/>
      <c r="H8" s="46"/>
      <c r="I8" s="55" t="s">
        <v>35</v>
      </c>
      <c r="J8" s="55" t="s">
        <v>123</v>
      </c>
      <c r="K8" s="55"/>
      <c r="L8" s="56"/>
      <c r="M8" s="55"/>
      <c r="N8" s="56"/>
    </row>
    <row r="9" spans="1:14" s="4" customFormat="1" ht="90" x14ac:dyDescent="0.25">
      <c r="A9" s="55" t="s">
        <v>155</v>
      </c>
      <c r="B9" s="55">
        <v>265</v>
      </c>
      <c r="C9" s="55" t="s">
        <v>55</v>
      </c>
      <c r="D9" s="56" t="s">
        <v>393</v>
      </c>
      <c r="E9" s="56" t="s">
        <v>168</v>
      </c>
      <c r="F9" s="55" t="s">
        <v>167</v>
      </c>
      <c r="G9" s="55" t="s">
        <v>166</v>
      </c>
      <c r="H9" s="55" t="s">
        <v>166</v>
      </c>
      <c r="I9" s="36" t="s">
        <v>171</v>
      </c>
      <c r="J9" s="55" t="s">
        <v>169</v>
      </c>
      <c r="K9" s="55" t="s">
        <v>166</v>
      </c>
      <c r="L9" s="56" t="s">
        <v>54</v>
      </c>
      <c r="M9" s="55"/>
      <c r="N9" s="56" t="s">
        <v>170</v>
      </c>
    </row>
    <row r="10" spans="1:14" s="23" customFormat="1" ht="60" x14ac:dyDescent="0.25">
      <c r="A10" s="58" t="s">
        <v>186</v>
      </c>
      <c r="B10" s="58">
        <v>286</v>
      </c>
      <c r="C10" s="58" t="s">
        <v>55</v>
      </c>
      <c r="D10" s="59" t="s">
        <v>193</v>
      </c>
      <c r="E10" s="59" t="s">
        <v>189</v>
      </c>
      <c r="F10" s="58" t="s">
        <v>61</v>
      </c>
      <c r="G10" s="58" t="s">
        <v>75</v>
      </c>
      <c r="H10" s="58" t="s">
        <v>64</v>
      </c>
      <c r="I10" s="31" t="s">
        <v>188</v>
      </c>
      <c r="J10" s="58" t="s">
        <v>190</v>
      </c>
      <c r="K10" s="58" t="s">
        <v>347</v>
      </c>
      <c r="L10" s="59" t="s">
        <v>54</v>
      </c>
      <c r="M10" s="58">
        <v>0.63500000000000001</v>
      </c>
      <c r="N10" s="59" t="s">
        <v>348</v>
      </c>
    </row>
    <row r="11" spans="1:14" s="23" customFormat="1" ht="60" x14ac:dyDescent="0.25">
      <c r="A11" s="58" t="s">
        <v>186</v>
      </c>
      <c r="B11" s="58">
        <v>286</v>
      </c>
      <c r="C11" s="58" t="s">
        <v>55</v>
      </c>
      <c r="D11" s="59" t="s">
        <v>193</v>
      </c>
      <c r="E11" s="59" t="s">
        <v>189</v>
      </c>
      <c r="F11" s="58" t="s">
        <v>61</v>
      </c>
      <c r="G11" s="58" t="s">
        <v>75</v>
      </c>
      <c r="H11" s="58" t="s">
        <v>64</v>
      </c>
      <c r="I11" s="31" t="s">
        <v>188</v>
      </c>
      <c r="J11" s="58" t="s">
        <v>190</v>
      </c>
      <c r="K11" s="58" t="s">
        <v>347</v>
      </c>
      <c r="L11" s="59" t="s">
        <v>192</v>
      </c>
      <c r="M11" s="58">
        <v>0.24399999999999999</v>
      </c>
      <c r="N11" s="59" t="s">
        <v>349</v>
      </c>
    </row>
    <row r="12" spans="1:14" s="23" customFormat="1" ht="60" x14ac:dyDescent="0.25">
      <c r="A12" s="58" t="s">
        <v>186</v>
      </c>
      <c r="B12" s="58">
        <v>286</v>
      </c>
      <c r="C12" s="58" t="s">
        <v>55</v>
      </c>
      <c r="D12" s="59" t="s">
        <v>193</v>
      </c>
      <c r="E12" s="59" t="s">
        <v>189</v>
      </c>
      <c r="F12" s="58" t="s">
        <v>61</v>
      </c>
      <c r="G12" s="58" t="s">
        <v>75</v>
      </c>
      <c r="H12" s="58" t="s">
        <v>64</v>
      </c>
      <c r="I12" s="31" t="s">
        <v>188</v>
      </c>
      <c r="J12" s="58" t="s">
        <v>190</v>
      </c>
      <c r="K12" s="58" t="s">
        <v>347</v>
      </c>
      <c r="L12" s="59" t="s">
        <v>191</v>
      </c>
      <c r="M12" s="58">
        <v>3.5000000000000003E-2</v>
      </c>
      <c r="N12" s="59" t="s">
        <v>427</v>
      </c>
    </row>
    <row r="13" spans="1:14" s="23" customFormat="1" ht="60" x14ac:dyDescent="0.25">
      <c r="A13" s="58" t="s">
        <v>186</v>
      </c>
      <c r="B13" s="58">
        <v>286</v>
      </c>
      <c r="C13" s="58" t="s">
        <v>55</v>
      </c>
      <c r="D13" s="59" t="s">
        <v>193</v>
      </c>
      <c r="E13" s="59" t="s">
        <v>189</v>
      </c>
      <c r="F13" s="58" t="s">
        <v>61</v>
      </c>
      <c r="G13" s="58" t="s">
        <v>75</v>
      </c>
      <c r="H13" s="58" t="s">
        <v>64</v>
      </c>
      <c r="I13" s="31" t="s">
        <v>188</v>
      </c>
      <c r="J13" s="58" t="s">
        <v>190</v>
      </c>
      <c r="K13" s="58" t="s">
        <v>347</v>
      </c>
      <c r="L13" s="59" t="s">
        <v>194</v>
      </c>
      <c r="M13" s="58">
        <v>8.7999999999999995E-2</v>
      </c>
      <c r="N13" s="59"/>
    </row>
    <row r="14" spans="1:14" s="99" customFormat="1" ht="30" x14ac:dyDescent="0.25">
      <c r="A14" s="97" t="s">
        <v>195</v>
      </c>
      <c r="B14" s="97">
        <v>274</v>
      </c>
      <c r="C14" s="97"/>
      <c r="D14" s="98" t="s">
        <v>200</v>
      </c>
      <c r="E14" s="98" t="s">
        <v>189</v>
      </c>
      <c r="F14" s="97" t="s">
        <v>61</v>
      </c>
      <c r="G14" s="97" t="s">
        <v>197</v>
      </c>
      <c r="H14" s="97" t="s">
        <v>64</v>
      </c>
      <c r="I14" s="98" t="s">
        <v>196</v>
      </c>
      <c r="J14" s="97" t="s">
        <v>201</v>
      </c>
      <c r="K14" s="97" t="s">
        <v>166</v>
      </c>
      <c r="L14" s="98" t="s">
        <v>198</v>
      </c>
      <c r="M14" s="97">
        <v>50.5</v>
      </c>
      <c r="N14" s="78" t="s">
        <v>202</v>
      </c>
    </row>
    <row r="15" spans="1:14" s="99" customFormat="1" ht="30" x14ac:dyDescent="0.25">
      <c r="A15" s="97"/>
      <c r="B15" s="97"/>
      <c r="C15" s="97"/>
      <c r="D15" s="98"/>
      <c r="E15" s="98" t="s">
        <v>189</v>
      </c>
      <c r="F15" s="97" t="s">
        <v>61</v>
      </c>
      <c r="G15" s="97" t="s">
        <v>197</v>
      </c>
      <c r="H15" s="97" t="s">
        <v>34</v>
      </c>
      <c r="I15" s="98" t="s">
        <v>196</v>
      </c>
      <c r="J15" s="97" t="s">
        <v>201</v>
      </c>
      <c r="K15" s="97" t="s">
        <v>166</v>
      </c>
      <c r="L15" s="98" t="s">
        <v>198</v>
      </c>
      <c r="M15" s="97">
        <v>0</v>
      </c>
      <c r="N15" s="78" t="s">
        <v>202</v>
      </c>
    </row>
    <row r="16" spans="1:14" s="99" customFormat="1" ht="30" x14ac:dyDescent="0.25">
      <c r="A16" s="97"/>
      <c r="B16" s="97"/>
      <c r="C16" s="97"/>
      <c r="D16" s="98"/>
      <c r="E16" s="98" t="s">
        <v>189</v>
      </c>
      <c r="F16" s="97" t="s">
        <v>61</v>
      </c>
      <c r="G16" s="97" t="s">
        <v>197</v>
      </c>
      <c r="H16" s="97" t="s">
        <v>64</v>
      </c>
      <c r="I16" s="98" t="s">
        <v>196</v>
      </c>
      <c r="J16" s="97" t="s">
        <v>201</v>
      </c>
      <c r="K16" s="97" t="s">
        <v>166</v>
      </c>
      <c r="L16" s="98" t="s">
        <v>199</v>
      </c>
      <c r="M16" s="97">
        <v>4.0999999999999996</v>
      </c>
      <c r="N16" s="78" t="s">
        <v>202</v>
      </c>
    </row>
    <row r="17" spans="1:14" s="99" customFormat="1" ht="30" x14ac:dyDescent="0.25">
      <c r="A17" s="97"/>
      <c r="B17" s="97"/>
      <c r="C17" s="97"/>
      <c r="D17" s="98"/>
      <c r="E17" s="98" t="s">
        <v>189</v>
      </c>
      <c r="F17" s="97" t="s">
        <v>61</v>
      </c>
      <c r="G17" s="97" t="s">
        <v>197</v>
      </c>
      <c r="H17" s="97" t="s">
        <v>34</v>
      </c>
      <c r="I17" s="98" t="s">
        <v>196</v>
      </c>
      <c r="J17" s="97" t="s">
        <v>201</v>
      </c>
      <c r="K17" s="97" t="s">
        <v>166</v>
      </c>
      <c r="L17" s="98" t="s">
        <v>199</v>
      </c>
      <c r="M17" s="97">
        <v>0</v>
      </c>
      <c r="N17" s="78" t="s">
        <v>202</v>
      </c>
    </row>
    <row r="18" spans="1:14" s="99" customFormat="1" ht="30" x14ac:dyDescent="0.25">
      <c r="A18" s="97"/>
      <c r="B18" s="97"/>
      <c r="C18" s="97"/>
      <c r="D18" s="98"/>
      <c r="E18" s="98" t="s">
        <v>189</v>
      </c>
      <c r="F18" s="97" t="s">
        <v>61</v>
      </c>
      <c r="G18" s="97" t="s">
        <v>197</v>
      </c>
      <c r="H18" s="97" t="s">
        <v>64</v>
      </c>
      <c r="I18" s="98" t="s">
        <v>196</v>
      </c>
      <c r="J18" s="97" t="s">
        <v>201</v>
      </c>
      <c r="K18" s="97" t="s">
        <v>166</v>
      </c>
      <c r="L18" s="98" t="s">
        <v>203</v>
      </c>
      <c r="M18" s="97">
        <v>1.9</v>
      </c>
      <c r="N18" s="78" t="s">
        <v>204</v>
      </c>
    </row>
    <row r="19" spans="1:14" s="99" customFormat="1" ht="30" x14ac:dyDescent="0.25">
      <c r="A19" s="97"/>
      <c r="B19" s="97"/>
      <c r="C19" s="97"/>
      <c r="D19" s="98"/>
      <c r="E19" s="98" t="s">
        <v>189</v>
      </c>
      <c r="F19" s="97" t="s">
        <v>61</v>
      </c>
      <c r="G19" s="97" t="s">
        <v>197</v>
      </c>
      <c r="H19" s="97" t="s">
        <v>34</v>
      </c>
      <c r="I19" s="98" t="s">
        <v>196</v>
      </c>
      <c r="J19" s="97" t="s">
        <v>201</v>
      </c>
      <c r="K19" s="97" t="s">
        <v>166</v>
      </c>
      <c r="L19" s="98" t="s">
        <v>203</v>
      </c>
      <c r="M19" s="97">
        <v>0</v>
      </c>
      <c r="N19" s="78" t="s">
        <v>204</v>
      </c>
    </row>
    <row r="20" spans="1:14" s="99" customFormat="1" ht="38.450000000000003" customHeight="1" x14ac:dyDescent="0.25">
      <c r="A20" s="97"/>
      <c r="B20" s="97"/>
      <c r="C20" s="97"/>
      <c r="D20" s="98"/>
      <c r="E20" s="98" t="s">
        <v>189</v>
      </c>
      <c r="F20" s="97" t="s">
        <v>24</v>
      </c>
      <c r="G20" s="78" t="s">
        <v>211</v>
      </c>
      <c r="H20" s="97" t="s">
        <v>64</v>
      </c>
      <c r="I20" s="98" t="s">
        <v>196</v>
      </c>
      <c r="J20" s="97" t="s">
        <v>201</v>
      </c>
      <c r="K20" s="97" t="s">
        <v>166</v>
      </c>
      <c r="L20" s="98" t="s">
        <v>198</v>
      </c>
      <c r="M20" s="97">
        <v>22.7</v>
      </c>
      <c r="N20" s="78" t="s">
        <v>202</v>
      </c>
    </row>
    <row r="21" spans="1:14" s="99" customFormat="1" ht="45" x14ac:dyDescent="0.25">
      <c r="A21" s="97"/>
      <c r="B21" s="97"/>
      <c r="C21" s="97"/>
      <c r="D21" s="98"/>
      <c r="E21" s="98" t="s">
        <v>189</v>
      </c>
      <c r="F21" s="97" t="s">
        <v>24</v>
      </c>
      <c r="G21" s="78" t="s">
        <v>211</v>
      </c>
      <c r="H21" s="97" t="s">
        <v>34</v>
      </c>
      <c r="I21" s="98" t="s">
        <v>196</v>
      </c>
      <c r="J21" s="97" t="s">
        <v>201</v>
      </c>
      <c r="K21" s="97" t="s">
        <v>166</v>
      </c>
      <c r="L21" s="98" t="s">
        <v>198</v>
      </c>
      <c r="M21" s="97">
        <v>71.5</v>
      </c>
      <c r="N21" s="78" t="s">
        <v>202</v>
      </c>
    </row>
    <row r="22" spans="1:14" s="99" customFormat="1" ht="45" x14ac:dyDescent="0.25">
      <c r="A22" s="97"/>
      <c r="B22" s="97"/>
      <c r="C22" s="97"/>
      <c r="D22" s="98"/>
      <c r="E22" s="98" t="s">
        <v>189</v>
      </c>
      <c r="F22" s="97" t="s">
        <v>24</v>
      </c>
      <c r="G22" s="78" t="s">
        <v>211</v>
      </c>
      <c r="H22" s="97" t="s">
        <v>64</v>
      </c>
      <c r="I22" s="98" t="s">
        <v>196</v>
      </c>
      <c r="J22" s="97" t="s">
        <v>201</v>
      </c>
      <c r="K22" s="97" t="s">
        <v>166</v>
      </c>
      <c r="L22" s="98" t="s">
        <v>199</v>
      </c>
      <c r="M22" s="97">
        <v>17.5</v>
      </c>
      <c r="N22" s="78" t="s">
        <v>202</v>
      </c>
    </row>
    <row r="23" spans="1:14" s="99" customFormat="1" ht="45" x14ac:dyDescent="0.25">
      <c r="A23" s="97"/>
      <c r="B23" s="97"/>
      <c r="C23" s="97"/>
      <c r="D23" s="98"/>
      <c r="E23" s="98" t="s">
        <v>189</v>
      </c>
      <c r="F23" s="97" t="s">
        <v>24</v>
      </c>
      <c r="G23" s="78" t="s">
        <v>211</v>
      </c>
      <c r="H23" s="97" t="s">
        <v>34</v>
      </c>
      <c r="I23" s="98" t="s">
        <v>196</v>
      </c>
      <c r="J23" s="97" t="s">
        <v>201</v>
      </c>
      <c r="K23" s="97" t="s">
        <v>166</v>
      </c>
      <c r="L23" s="98" t="s">
        <v>199</v>
      </c>
      <c r="M23" s="97">
        <v>5.8</v>
      </c>
      <c r="N23" s="78" t="s">
        <v>202</v>
      </c>
    </row>
    <row r="24" spans="1:14" s="99" customFormat="1" ht="45" x14ac:dyDescent="0.25">
      <c r="A24" s="97"/>
      <c r="B24" s="97"/>
      <c r="C24" s="97"/>
      <c r="D24" s="98"/>
      <c r="E24" s="98" t="s">
        <v>189</v>
      </c>
      <c r="F24" s="97" t="s">
        <v>24</v>
      </c>
      <c r="G24" s="78" t="s">
        <v>211</v>
      </c>
      <c r="H24" s="97" t="s">
        <v>64</v>
      </c>
      <c r="I24" s="98" t="s">
        <v>196</v>
      </c>
      <c r="J24" s="97" t="s">
        <v>201</v>
      </c>
      <c r="K24" s="97" t="s">
        <v>166</v>
      </c>
      <c r="L24" s="98" t="s">
        <v>203</v>
      </c>
      <c r="M24" s="97" t="s">
        <v>205</v>
      </c>
      <c r="N24" s="98" t="s">
        <v>208</v>
      </c>
    </row>
    <row r="25" spans="1:14" s="99" customFormat="1" ht="45" x14ac:dyDescent="0.25">
      <c r="A25" s="97"/>
      <c r="B25" s="97"/>
      <c r="C25" s="97"/>
      <c r="D25" s="98"/>
      <c r="E25" s="98" t="s">
        <v>189</v>
      </c>
      <c r="F25" s="97" t="s">
        <v>24</v>
      </c>
      <c r="G25" s="78" t="s">
        <v>211</v>
      </c>
      <c r="H25" s="97" t="s">
        <v>34</v>
      </c>
      <c r="I25" s="98" t="s">
        <v>196</v>
      </c>
      <c r="J25" s="97" t="s">
        <v>201</v>
      </c>
      <c r="K25" s="97" t="s">
        <v>166</v>
      </c>
      <c r="L25" s="98" t="s">
        <v>203</v>
      </c>
      <c r="M25" s="97" t="s">
        <v>206</v>
      </c>
      <c r="N25" s="98" t="s">
        <v>207</v>
      </c>
    </row>
    <row r="26" spans="1:14" s="99" customFormat="1" ht="30" customHeight="1" x14ac:dyDescent="0.25">
      <c r="A26" s="97"/>
      <c r="B26" s="97"/>
      <c r="C26" s="97"/>
      <c r="D26" s="98" t="s">
        <v>209</v>
      </c>
      <c r="E26" s="98" t="s">
        <v>210</v>
      </c>
      <c r="F26" s="97" t="s">
        <v>61</v>
      </c>
      <c r="G26" s="97" t="s">
        <v>197</v>
      </c>
      <c r="H26" s="97" t="s">
        <v>64</v>
      </c>
      <c r="I26" s="98" t="s">
        <v>196</v>
      </c>
      <c r="J26" s="97" t="s">
        <v>201</v>
      </c>
      <c r="K26" s="97" t="s">
        <v>166</v>
      </c>
      <c r="L26" s="98" t="s">
        <v>198</v>
      </c>
      <c r="M26" s="97">
        <v>885</v>
      </c>
      <c r="N26" s="78" t="s">
        <v>212</v>
      </c>
    </row>
    <row r="27" spans="1:14" s="99" customFormat="1" ht="45" x14ac:dyDescent="0.25">
      <c r="A27" s="97"/>
      <c r="B27" s="97"/>
      <c r="C27" s="97"/>
      <c r="D27" s="98"/>
      <c r="E27" s="98" t="s">
        <v>210</v>
      </c>
      <c r="F27" s="97" t="s">
        <v>61</v>
      </c>
      <c r="G27" s="97" t="s">
        <v>197</v>
      </c>
      <c r="H27" s="97" t="s">
        <v>34</v>
      </c>
      <c r="I27" s="98" t="s">
        <v>196</v>
      </c>
      <c r="J27" s="97" t="s">
        <v>201</v>
      </c>
      <c r="K27" s="97" t="s">
        <v>166</v>
      </c>
      <c r="L27" s="98" t="s">
        <v>198</v>
      </c>
      <c r="M27" s="97">
        <v>756</v>
      </c>
      <c r="N27" s="78" t="s">
        <v>212</v>
      </c>
    </row>
    <row r="28" spans="1:14" s="99" customFormat="1" ht="45" x14ac:dyDescent="0.25">
      <c r="A28" s="97"/>
      <c r="B28" s="97"/>
      <c r="C28" s="97"/>
      <c r="D28" s="98"/>
      <c r="E28" s="98" t="s">
        <v>210</v>
      </c>
      <c r="F28" s="97" t="s">
        <v>61</v>
      </c>
      <c r="G28" s="97" t="s">
        <v>197</v>
      </c>
      <c r="H28" s="97" t="s">
        <v>64</v>
      </c>
      <c r="I28" s="98" t="s">
        <v>196</v>
      </c>
      <c r="J28" s="97" t="s">
        <v>201</v>
      </c>
      <c r="K28" s="97" t="s">
        <v>166</v>
      </c>
      <c r="L28" s="98" t="s">
        <v>199</v>
      </c>
      <c r="M28" s="97">
        <v>1476</v>
      </c>
      <c r="N28" s="78" t="s">
        <v>212</v>
      </c>
    </row>
    <row r="29" spans="1:14" s="99" customFormat="1" ht="45" x14ac:dyDescent="0.25">
      <c r="A29" s="97"/>
      <c r="B29" s="97"/>
      <c r="C29" s="97"/>
      <c r="D29" s="98"/>
      <c r="E29" s="98" t="s">
        <v>210</v>
      </c>
      <c r="F29" s="97" t="s">
        <v>61</v>
      </c>
      <c r="G29" s="97" t="s">
        <v>197</v>
      </c>
      <c r="H29" s="97" t="s">
        <v>34</v>
      </c>
      <c r="I29" s="98" t="s">
        <v>196</v>
      </c>
      <c r="J29" s="97" t="s">
        <v>201</v>
      </c>
      <c r="K29" s="97" t="s">
        <v>166</v>
      </c>
      <c r="L29" s="98" t="s">
        <v>199</v>
      </c>
      <c r="M29" s="97">
        <v>622</v>
      </c>
      <c r="N29" s="78" t="s">
        <v>212</v>
      </c>
    </row>
    <row r="30" spans="1:14" s="99" customFormat="1" ht="30" x14ac:dyDescent="0.25">
      <c r="A30" s="97"/>
      <c r="B30" s="97"/>
      <c r="C30" s="97"/>
      <c r="D30" s="98"/>
      <c r="E30" s="98" t="s">
        <v>210</v>
      </c>
      <c r="F30" s="97" t="s">
        <v>61</v>
      </c>
      <c r="G30" s="97" t="s">
        <v>197</v>
      </c>
      <c r="H30" s="97" t="s">
        <v>64</v>
      </c>
      <c r="I30" s="98" t="s">
        <v>196</v>
      </c>
      <c r="J30" s="97" t="s">
        <v>201</v>
      </c>
      <c r="K30" s="97" t="s">
        <v>166</v>
      </c>
      <c r="L30" s="98" t="s">
        <v>203</v>
      </c>
      <c r="M30" s="97">
        <f>398+62+171</f>
        <v>631</v>
      </c>
      <c r="N30" s="98" t="s">
        <v>204</v>
      </c>
    </row>
    <row r="31" spans="1:14" s="99" customFormat="1" ht="30" x14ac:dyDescent="0.25">
      <c r="A31" s="97"/>
      <c r="B31" s="97"/>
      <c r="C31" s="97"/>
      <c r="D31" s="98"/>
      <c r="E31" s="98" t="s">
        <v>210</v>
      </c>
      <c r="F31" s="97" t="s">
        <v>61</v>
      </c>
      <c r="G31" s="97" t="s">
        <v>197</v>
      </c>
      <c r="H31" s="97" t="s">
        <v>34</v>
      </c>
      <c r="I31" s="98" t="s">
        <v>196</v>
      </c>
      <c r="J31" s="97" t="s">
        <v>201</v>
      </c>
      <c r="K31" s="97" t="s">
        <v>166</v>
      </c>
      <c r="L31" s="98" t="s">
        <v>203</v>
      </c>
      <c r="M31" s="97">
        <f>0+47+38</f>
        <v>85</v>
      </c>
      <c r="N31" s="98" t="s">
        <v>213</v>
      </c>
    </row>
    <row r="32" spans="1:14" s="99" customFormat="1" ht="29.1" customHeight="1" x14ac:dyDescent="0.25">
      <c r="A32" s="97"/>
      <c r="B32" s="97"/>
      <c r="C32" s="97"/>
      <c r="D32" s="98"/>
      <c r="E32" s="98" t="s">
        <v>210</v>
      </c>
      <c r="F32" s="97" t="s">
        <v>24</v>
      </c>
      <c r="G32" s="78" t="s">
        <v>211</v>
      </c>
      <c r="H32" s="97" t="s">
        <v>64</v>
      </c>
      <c r="I32" s="98" t="s">
        <v>196</v>
      </c>
      <c r="J32" s="97" t="s">
        <v>201</v>
      </c>
      <c r="K32" s="97" t="s">
        <v>166</v>
      </c>
      <c r="L32" s="98" t="s">
        <v>198</v>
      </c>
      <c r="M32" s="97">
        <v>614</v>
      </c>
      <c r="N32" s="78" t="s">
        <v>202</v>
      </c>
    </row>
    <row r="33" spans="1:14" s="99" customFormat="1" ht="45" x14ac:dyDescent="0.25">
      <c r="A33" s="97"/>
      <c r="B33" s="97"/>
      <c r="C33" s="97"/>
      <c r="D33" s="98"/>
      <c r="E33" s="98" t="s">
        <v>210</v>
      </c>
      <c r="F33" s="97" t="s">
        <v>24</v>
      </c>
      <c r="G33" s="78" t="s">
        <v>211</v>
      </c>
      <c r="H33" s="97" t="s">
        <v>34</v>
      </c>
      <c r="I33" s="98" t="s">
        <v>196</v>
      </c>
      <c r="J33" s="97" t="s">
        <v>201</v>
      </c>
      <c r="K33" s="97" t="s">
        <v>166</v>
      </c>
      <c r="L33" s="98" t="s">
        <v>198</v>
      </c>
      <c r="M33" s="97">
        <v>2118</v>
      </c>
      <c r="N33" s="78" t="s">
        <v>202</v>
      </c>
    </row>
    <row r="34" spans="1:14" s="99" customFormat="1" ht="45" x14ac:dyDescent="0.25">
      <c r="A34" s="97"/>
      <c r="B34" s="97"/>
      <c r="C34" s="97"/>
      <c r="D34" s="98"/>
      <c r="E34" s="98" t="s">
        <v>210</v>
      </c>
      <c r="F34" s="97" t="s">
        <v>24</v>
      </c>
      <c r="G34" s="78" t="s">
        <v>211</v>
      </c>
      <c r="H34" s="97" t="s">
        <v>64</v>
      </c>
      <c r="I34" s="98" t="s">
        <v>196</v>
      </c>
      <c r="J34" s="97" t="s">
        <v>201</v>
      </c>
      <c r="K34" s="97" t="s">
        <v>166</v>
      </c>
      <c r="L34" s="98" t="s">
        <v>199</v>
      </c>
      <c r="M34" s="97">
        <v>404</v>
      </c>
      <c r="N34" s="78" t="s">
        <v>202</v>
      </c>
    </row>
    <row r="35" spans="1:14" s="99" customFormat="1" ht="45" x14ac:dyDescent="0.25">
      <c r="A35" s="97"/>
      <c r="B35" s="97"/>
      <c r="C35" s="97"/>
      <c r="D35" s="98"/>
      <c r="E35" s="98" t="s">
        <v>210</v>
      </c>
      <c r="F35" s="97" t="s">
        <v>24</v>
      </c>
      <c r="G35" s="78" t="s">
        <v>211</v>
      </c>
      <c r="H35" s="97" t="s">
        <v>34</v>
      </c>
      <c r="I35" s="98" t="s">
        <v>196</v>
      </c>
      <c r="J35" s="97" t="s">
        <v>201</v>
      </c>
      <c r="K35" s="97" t="s">
        <v>166</v>
      </c>
      <c r="L35" s="98" t="s">
        <v>199</v>
      </c>
      <c r="M35" s="97">
        <v>198</v>
      </c>
      <c r="N35" s="78" t="s">
        <v>202</v>
      </c>
    </row>
    <row r="36" spans="1:14" s="99" customFormat="1" ht="60" x14ac:dyDescent="0.25">
      <c r="A36" s="97"/>
      <c r="B36" s="97"/>
      <c r="C36" s="97"/>
      <c r="D36" s="98"/>
      <c r="E36" s="98" t="s">
        <v>210</v>
      </c>
      <c r="F36" s="97" t="s">
        <v>24</v>
      </c>
      <c r="G36" s="78" t="s">
        <v>211</v>
      </c>
      <c r="H36" s="97" t="s">
        <v>64</v>
      </c>
      <c r="I36" s="98" t="s">
        <v>196</v>
      </c>
      <c r="J36" s="97" t="s">
        <v>201</v>
      </c>
      <c r="K36" s="97" t="s">
        <v>166</v>
      </c>
      <c r="L36" s="98" t="s">
        <v>203</v>
      </c>
      <c r="M36" s="97">
        <f>430</f>
        <v>430</v>
      </c>
      <c r="N36" s="98" t="s">
        <v>214</v>
      </c>
    </row>
    <row r="37" spans="1:14" s="99" customFormat="1" ht="45" x14ac:dyDescent="0.25">
      <c r="A37" s="97"/>
      <c r="B37" s="97"/>
      <c r="C37" s="97"/>
      <c r="D37" s="98"/>
      <c r="E37" s="98" t="s">
        <v>210</v>
      </c>
      <c r="F37" s="97" t="s">
        <v>24</v>
      </c>
      <c r="G37" s="78" t="s">
        <v>211</v>
      </c>
      <c r="H37" s="97" t="s">
        <v>34</v>
      </c>
      <c r="I37" s="98" t="s">
        <v>196</v>
      </c>
      <c r="J37" s="97" t="s">
        <v>201</v>
      </c>
      <c r="K37" s="97" t="s">
        <v>166</v>
      </c>
      <c r="L37" s="98" t="s">
        <v>203</v>
      </c>
      <c r="M37" s="97">
        <v>0</v>
      </c>
      <c r="N37" s="98" t="s">
        <v>204</v>
      </c>
    </row>
    <row r="38" spans="1:14" s="100" customFormat="1" ht="59.45" customHeight="1" x14ac:dyDescent="0.3">
      <c r="A38" s="101" t="s">
        <v>215</v>
      </c>
      <c r="B38" s="101">
        <v>292</v>
      </c>
      <c r="C38" s="101" t="s">
        <v>55</v>
      </c>
      <c r="D38" s="162" t="s">
        <v>394</v>
      </c>
      <c r="E38" s="162" t="s">
        <v>216</v>
      </c>
      <c r="F38" s="60" t="s">
        <v>24</v>
      </c>
      <c r="G38" s="162" t="s">
        <v>217</v>
      </c>
      <c r="H38" s="60" t="s">
        <v>26</v>
      </c>
      <c r="I38" s="102" t="s">
        <v>196</v>
      </c>
      <c r="J38" s="101" t="s">
        <v>219</v>
      </c>
      <c r="K38" s="101" t="s">
        <v>220</v>
      </c>
      <c r="L38" s="102" t="s">
        <v>199</v>
      </c>
      <c r="M38" s="101">
        <v>40</v>
      </c>
      <c r="N38" s="162" t="s">
        <v>228</v>
      </c>
    </row>
    <row r="39" spans="1:14" s="100" customFormat="1" ht="150" x14ac:dyDescent="0.3">
      <c r="A39" s="101" t="s">
        <v>215</v>
      </c>
      <c r="B39" s="101">
        <v>292</v>
      </c>
      <c r="C39" s="101" t="s">
        <v>55</v>
      </c>
      <c r="D39" s="162" t="s">
        <v>394</v>
      </c>
      <c r="E39" s="162" t="s">
        <v>216</v>
      </c>
      <c r="F39" s="60" t="s">
        <v>24</v>
      </c>
      <c r="G39" s="162" t="s">
        <v>217</v>
      </c>
      <c r="H39" s="60" t="s">
        <v>26</v>
      </c>
      <c r="I39" s="102" t="s">
        <v>196</v>
      </c>
      <c r="J39" s="101" t="s">
        <v>219</v>
      </c>
      <c r="K39" s="101" t="s">
        <v>220</v>
      </c>
      <c r="L39" s="102" t="s">
        <v>223</v>
      </c>
      <c r="M39" s="101">
        <v>10</v>
      </c>
      <c r="N39" s="162" t="s">
        <v>228</v>
      </c>
    </row>
    <row r="40" spans="1:14" s="100" customFormat="1" ht="150" x14ac:dyDescent="0.3">
      <c r="A40" s="101" t="s">
        <v>215</v>
      </c>
      <c r="B40" s="101">
        <v>292</v>
      </c>
      <c r="C40" s="101" t="s">
        <v>55</v>
      </c>
      <c r="D40" s="162" t="s">
        <v>394</v>
      </c>
      <c r="E40" s="162" t="s">
        <v>216</v>
      </c>
      <c r="F40" s="60" t="s">
        <v>24</v>
      </c>
      <c r="G40" s="162" t="s">
        <v>217</v>
      </c>
      <c r="H40" s="60" t="s">
        <v>26</v>
      </c>
      <c r="I40" s="102" t="s">
        <v>196</v>
      </c>
      <c r="J40" s="101" t="s">
        <v>219</v>
      </c>
      <c r="K40" s="101" t="s">
        <v>220</v>
      </c>
      <c r="L40" s="102" t="s">
        <v>224</v>
      </c>
      <c r="M40" s="101">
        <v>50</v>
      </c>
      <c r="N40" s="162" t="s">
        <v>228</v>
      </c>
    </row>
    <row r="41" spans="1:14" s="100" customFormat="1" ht="45.75" customHeight="1" x14ac:dyDescent="0.3">
      <c r="A41" s="101" t="s">
        <v>215</v>
      </c>
      <c r="B41" s="101">
        <v>292</v>
      </c>
      <c r="C41" s="101" t="s">
        <v>55</v>
      </c>
      <c r="D41" s="162" t="s">
        <v>394</v>
      </c>
      <c r="E41" s="162" t="s">
        <v>216</v>
      </c>
      <c r="F41" s="60" t="s">
        <v>24</v>
      </c>
      <c r="G41" s="162" t="s">
        <v>217</v>
      </c>
      <c r="H41" s="60" t="s">
        <v>26</v>
      </c>
      <c r="I41" s="102" t="s">
        <v>218</v>
      </c>
      <c r="J41" s="101" t="s">
        <v>219</v>
      </c>
      <c r="K41" s="101" t="s">
        <v>220</v>
      </c>
      <c r="L41" s="102" t="s">
        <v>225</v>
      </c>
      <c r="M41" s="101">
        <v>20</v>
      </c>
      <c r="N41" s="162" t="s">
        <v>230</v>
      </c>
    </row>
    <row r="42" spans="1:14" s="100" customFormat="1" ht="135" x14ac:dyDescent="0.3">
      <c r="A42" s="101" t="s">
        <v>215</v>
      </c>
      <c r="B42" s="101">
        <v>292</v>
      </c>
      <c r="C42" s="101" t="s">
        <v>55</v>
      </c>
      <c r="D42" s="162" t="s">
        <v>394</v>
      </c>
      <c r="E42" s="162" t="s">
        <v>216</v>
      </c>
      <c r="F42" s="60" t="s">
        <v>24</v>
      </c>
      <c r="G42" s="162" t="s">
        <v>217</v>
      </c>
      <c r="H42" s="60" t="s">
        <v>26</v>
      </c>
      <c r="I42" s="102" t="s">
        <v>218</v>
      </c>
      <c r="J42" s="101" t="s">
        <v>219</v>
      </c>
      <c r="K42" s="101" t="s">
        <v>220</v>
      </c>
      <c r="L42" s="102" t="s">
        <v>226</v>
      </c>
      <c r="M42" s="101">
        <v>30</v>
      </c>
      <c r="N42" s="162" t="s">
        <v>230</v>
      </c>
    </row>
    <row r="43" spans="1:14" s="100" customFormat="1" ht="135" x14ac:dyDescent="0.3">
      <c r="A43" s="101" t="s">
        <v>215</v>
      </c>
      <c r="B43" s="101">
        <v>292</v>
      </c>
      <c r="C43" s="101" t="s">
        <v>55</v>
      </c>
      <c r="D43" s="162" t="s">
        <v>394</v>
      </c>
      <c r="E43" s="162" t="s">
        <v>216</v>
      </c>
      <c r="F43" s="60" t="s">
        <v>24</v>
      </c>
      <c r="G43" s="162" t="s">
        <v>217</v>
      </c>
      <c r="H43" s="60" t="s">
        <v>26</v>
      </c>
      <c r="I43" s="102" t="s">
        <v>218</v>
      </c>
      <c r="J43" s="101" t="s">
        <v>219</v>
      </c>
      <c r="K43" s="101" t="s">
        <v>220</v>
      </c>
      <c r="L43" s="102" t="s">
        <v>227</v>
      </c>
      <c r="M43" s="101">
        <v>40</v>
      </c>
      <c r="N43" s="162" t="s">
        <v>230</v>
      </c>
    </row>
    <row r="44" spans="1:14" s="100" customFormat="1" ht="135" x14ac:dyDescent="0.3">
      <c r="A44" s="101" t="s">
        <v>215</v>
      </c>
      <c r="B44" s="101">
        <v>292</v>
      </c>
      <c r="C44" s="101" t="s">
        <v>55</v>
      </c>
      <c r="D44" s="102"/>
      <c r="E44" s="103"/>
      <c r="F44" s="61"/>
      <c r="G44" s="62"/>
      <c r="H44" s="61"/>
      <c r="I44" s="102" t="s">
        <v>218</v>
      </c>
      <c r="J44" s="101" t="s">
        <v>219</v>
      </c>
      <c r="K44" s="101" t="s">
        <v>220</v>
      </c>
      <c r="L44" s="102" t="s">
        <v>229</v>
      </c>
      <c r="M44" s="101">
        <v>10</v>
      </c>
      <c r="N44" s="162" t="s">
        <v>230</v>
      </c>
    </row>
    <row r="45" spans="1:14" s="100" customFormat="1" ht="102" customHeight="1" x14ac:dyDescent="0.3">
      <c r="A45" s="101" t="s">
        <v>215</v>
      </c>
      <c r="B45" s="101">
        <v>292</v>
      </c>
      <c r="C45" s="101" t="s">
        <v>55</v>
      </c>
      <c r="D45" s="102"/>
      <c r="E45" s="102"/>
      <c r="F45" s="101"/>
      <c r="G45" s="101"/>
      <c r="H45" s="101"/>
      <c r="I45" s="102" t="s">
        <v>221</v>
      </c>
      <c r="J45" s="101" t="s">
        <v>219</v>
      </c>
      <c r="K45" s="101" t="s">
        <v>220</v>
      </c>
      <c r="L45" s="102" t="s">
        <v>231</v>
      </c>
      <c r="M45" s="101">
        <v>45</v>
      </c>
      <c r="N45" s="162" t="s">
        <v>236</v>
      </c>
    </row>
    <row r="46" spans="1:14" s="100" customFormat="1" ht="135" x14ac:dyDescent="0.3">
      <c r="A46" s="101" t="s">
        <v>215</v>
      </c>
      <c r="B46" s="101">
        <v>292</v>
      </c>
      <c r="C46" s="101" t="s">
        <v>55</v>
      </c>
      <c r="D46" s="102"/>
      <c r="E46" s="102"/>
      <c r="F46" s="101"/>
      <c r="G46" s="101"/>
      <c r="H46" s="101"/>
      <c r="I46" s="102" t="s">
        <v>221</v>
      </c>
      <c r="J46" s="101" t="s">
        <v>219</v>
      </c>
      <c r="K46" s="101" t="s">
        <v>220</v>
      </c>
      <c r="L46" s="102" t="s">
        <v>232</v>
      </c>
      <c r="M46" s="101">
        <v>20</v>
      </c>
      <c r="N46" s="162" t="s">
        <v>236</v>
      </c>
    </row>
    <row r="47" spans="1:14" s="100" customFormat="1" ht="135" x14ac:dyDescent="0.3">
      <c r="A47" s="101" t="s">
        <v>215</v>
      </c>
      <c r="B47" s="101">
        <v>292</v>
      </c>
      <c r="C47" s="101" t="s">
        <v>55</v>
      </c>
      <c r="D47" s="102"/>
      <c r="E47" s="102"/>
      <c r="F47" s="101"/>
      <c r="G47" s="101"/>
      <c r="H47" s="101"/>
      <c r="I47" s="102" t="s">
        <v>221</v>
      </c>
      <c r="J47" s="101" t="s">
        <v>219</v>
      </c>
      <c r="K47" s="101" t="s">
        <v>220</v>
      </c>
      <c r="L47" s="102" t="s">
        <v>233</v>
      </c>
      <c r="M47" s="101">
        <v>5</v>
      </c>
      <c r="N47" s="162" t="s">
        <v>236</v>
      </c>
    </row>
    <row r="48" spans="1:14" s="100" customFormat="1" ht="135" x14ac:dyDescent="0.3">
      <c r="A48" s="101" t="s">
        <v>215</v>
      </c>
      <c r="B48" s="101">
        <v>292</v>
      </c>
      <c r="C48" s="101" t="s">
        <v>55</v>
      </c>
      <c r="D48" s="102"/>
      <c r="E48" s="102"/>
      <c r="F48" s="101"/>
      <c r="G48" s="101"/>
      <c r="H48" s="101"/>
      <c r="I48" s="102" t="s">
        <v>221</v>
      </c>
      <c r="J48" s="101" t="s">
        <v>219</v>
      </c>
      <c r="K48" s="101" t="s">
        <v>220</v>
      </c>
      <c r="L48" s="102" t="s">
        <v>234</v>
      </c>
      <c r="M48" s="101">
        <v>20</v>
      </c>
      <c r="N48" s="162" t="s">
        <v>236</v>
      </c>
    </row>
    <row r="49" spans="1:14" s="100" customFormat="1" ht="135" x14ac:dyDescent="0.3">
      <c r="A49" s="101" t="s">
        <v>215</v>
      </c>
      <c r="B49" s="101">
        <v>292</v>
      </c>
      <c r="C49" s="101" t="s">
        <v>55</v>
      </c>
      <c r="D49" s="102"/>
      <c r="E49" s="102"/>
      <c r="F49" s="101"/>
      <c r="G49" s="101"/>
      <c r="H49" s="101"/>
      <c r="I49" s="102" t="s">
        <v>221</v>
      </c>
      <c r="J49" s="101" t="s">
        <v>219</v>
      </c>
      <c r="K49" s="101" t="s">
        <v>220</v>
      </c>
      <c r="L49" s="102" t="s">
        <v>235</v>
      </c>
      <c r="M49" s="101">
        <v>10</v>
      </c>
      <c r="N49" s="162" t="s">
        <v>236</v>
      </c>
    </row>
    <row r="50" spans="1:14" s="4" customFormat="1" ht="45" x14ac:dyDescent="0.25">
      <c r="A50" s="55" t="s">
        <v>237</v>
      </c>
      <c r="B50" s="55">
        <v>291</v>
      </c>
      <c r="C50" s="55" t="s">
        <v>55</v>
      </c>
      <c r="D50" s="56" t="s">
        <v>414</v>
      </c>
      <c r="E50" s="56" t="s">
        <v>238</v>
      </c>
      <c r="F50" s="55" t="s">
        <v>24</v>
      </c>
      <c r="G50" s="55"/>
      <c r="H50" s="55"/>
      <c r="I50" s="55" t="s">
        <v>27</v>
      </c>
      <c r="J50" s="55"/>
      <c r="K50" s="55"/>
      <c r="L50" s="56"/>
      <c r="M50" s="55"/>
      <c r="N50" s="56" t="s">
        <v>239</v>
      </c>
    </row>
    <row r="51" spans="1:14" s="100" customFormat="1" ht="120" x14ac:dyDescent="0.25">
      <c r="A51" s="101" t="s">
        <v>240</v>
      </c>
      <c r="B51" s="101">
        <v>270</v>
      </c>
      <c r="C51" s="101" t="s">
        <v>55</v>
      </c>
      <c r="D51" s="102" t="s">
        <v>396</v>
      </c>
      <c r="E51" s="102" t="s">
        <v>400</v>
      </c>
      <c r="F51" s="101" t="s">
        <v>24</v>
      </c>
      <c r="G51" s="101"/>
      <c r="H51" s="101"/>
      <c r="I51" s="101" t="s">
        <v>27</v>
      </c>
      <c r="J51" s="101"/>
      <c r="K51" s="101"/>
      <c r="L51" s="102" t="s">
        <v>225</v>
      </c>
      <c r="M51" s="101"/>
      <c r="N51" s="102" t="s">
        <v>417</v>
      </c>
    </row>
    <row r="52" spans="1:14" s="100" customFormat="1" ht="45" x14ac:dyDescent="0.25">
      <c r="A52" s="101"/>
      <c r="B52" s="101"/>
      <c r="C52" s="101"/>
      <c r="D52" s="102"/>
      <c r="E52" s="102"/>
      <c r="F52" s="101"/>
      <c r="G52" s="101"/>
      <c r="H52" s="101"/>
      <c r="I52" s="101"/>
      <c r="J52" s="101"/>
      <c r="K52" s="101"/>
      <c r="L52" s="102" t="s">
        <v>241</v>
      </c>
      <c r="M52" s="101"/>
      <c r="N52" s="102" t="s">
        <v>416</v>
      </c>
    </row>
    <row r="53" spans="1:14" s="4" customFormat="1" ht="60" x14ac:dyDescent="0.25">
      <c r="A53" s="55" t="s">
        <v>420</v>
      </c>
      <c r="B53" s="55">
        <v>273</v>
      </c>
      <c r="C53" s="55"/>
      <c r="D53" s="56" t="s">
        <v>242</v>
      </c>
      <c r="E53" s="56" t="s">
        <v>419</v>
      </c>
      <c r="F53" s="55"/>
      <c r="G53" s="55"/>
      <c r="H53" s="55"/>
      <c r="I53" s="55" t="s">
        <v>415</v>
      </c>
      <c r="J53" s="55"/>
      <c r="K53" s="55"/>
      <c r="L53" s="56"/>
      <c r="M53" s="55"/>
      <c r="N53" s="56" t="s">
        <v>418</v>
      </c>
    </row>
    <row r="54" spans="1:14" s="4" customFormat="1" x14ac:dyDescent="0.25">
      <c r="C54" s="20"/>
      <c r="D54" s="7"/>
      <c r="E54" s="14"/>
      <c r="L54" s="14"/>
      <c r="N54" s="14"/>
    </row>
    <row r="55" spans="1:14" s="4" customFormat="1" x14ac:dyDescent="0.25">
      <c r="C55" s="20"/>
      <c r="D55" s="7"/>
      <c r="E55" s="14"/>
      <c r="L55" s="14"/>
      <c r="N55" s="14"/>
    </row>
    <row r="56" spans="1:14" s="4" customFormat="1" x14ac:dyDescent="0.25">
      <c r="C56" s="20"/>
      <c r="D56" s="7"/>
      <c r="E56" s="14"/>
      <c r="L56" s="14"/>
      <c r="N56" s="14"/>
    </row>
    <row r="57" spans="1:14" s="4" customFormat="1" x14ac:dyDescent="0.25">
      <c r="C57" s="20"/>
      <c r="D57" s="7"/>
      <c r="E57" s="14"/>
      <c r="L57" s="14"/>
      <c r="N57" s="14"/>
    </row>
    <row r="58" spans="1:14" s="4" customFormat="1" x14ac:dyDescent="0.25">
      <c r="C58" s="20"/>
      <c r="D58" s="7"/>
      <c r="E58" s="14"/>
      <c r="L58" s="14"/>
      <c r="N58" s="14"/>
    </row>
    <row r="59" spans="1:14" s="4" customFormat="1" x14ac:dyDescent="0.25">
      <c r="C59" s="20"/>
      <c r="D59" s="7"/>
      <c r="E59" s="14"/>
      <c r="L59" s="14"/>
      <c r="N59" s="14"/>
    </row>
    <row r="60" spans="1:14" s="4" customFormat="1" x14ac:dyDescent="0.25">
      <c r="C60" s="20"/>
      <c r="D60" s="7"/>
      <c r="E60" s="14"/>
      <c r="L60" s="14"/>
      <c r="N60" s="14"/>
    </row>
    <row r="61" spans="1:14" s="4" customFormat="1" x14ac:dyDescent="0.25">
      <c r="C61" s="20"/>
      <c r="D61" s="7"/>
      <c r="E61" s="14"/>
      <c r="L61" s="14"/>
      <c r="N61" s="14"/>
    </row>
    <row r="62" spans="1:14" s="4" customFormat="1" x14ac:dyDescent="0.25">
      <c r="C62" s="20"/>
      <c r="D62" s="7"/>
      <c r="E62" s="14"/>
      <c r="L62" s="14"/>
      <c r="N62" s="14"/>
    </row>
    <row r="63" spans="1:14" s="4" customFormat="1" x14ac:dyDescent="0.25">
      <c r="C63" s="20"/>
      <c r="D63" s="7"/>
      <c r="E63" s="14"/>
      <c r="L63" s="14"/>
      <c r="N63" s="14"/>
    </row>
    <row r="64" spans="1:14" s="4" customFormat="1" x14ac:dyDescent="0.25">
      <c r="C64" s="20"/>
      <c r="D64" s="7"/>
      <c r="E64" s="14"/>
      <c r="L64" s="14"/>
      <c r="N64" s="14"/>
    </row>
    <row r="65" spans="3:14" s="4" customFormat="1" x14ac:dyDescent="0.25">
      <c r="C65" s="20"/>
      <c r="D65" s="7"/>
      <c r="E65" s="14"/>
      <c r="L65" s="14"/>
      <c r="N65" s="14"/>
    </row>
    <row r="66" spans="3:14" s="4" customFormat="1" x14ac:dyDescent="0.25">
      <c r="C66" s="20"/>
      <c r="D66" s="7"/>
      <c r="E66" s="14"/>
      <c r="L66" s="14"/>
      <c r="N66" s="14"/>
    </row>
    <row r="67" spans="3:14" s="4" customFormat="1" x14ac:dyDescent="0.25">
      <c r="C67" s="20"/>
      <c r="D67" s="7"/>
      <c r="E67" s="14"/>
      <c r="L67" s="14"/>
      <c r="N67" s="14"/>
    </row>
    <row r="68" spans="3:14" s="4" customFormat="1" x14ac:dyDescent="0.25">
      <c r="C68" s="20"/>
      <c r="D68" s="7"/>
      <c r="E68" s="14"/>
      <c r="L68" s="14"/>
      <c r="N68" s="14"/>
    </row>
    <row r="69" spans="3:14" s="4" customFormat="1" x14ac:dyDescent="0.25">
      <c r="C69" s="20"/>
      <c r="D69" s="7"/>
      <c r="E69" s="14"/>
      <c r="L69" s="14"/>
      <c r="N69" s="14"/>
    </row>
    <row r="70" spans="3:14" s="4" customFormat="1" x14ac:dyDescent="0.25">
      <c r="C70" s="20"/>
      <c r="D70" s="7"/>
      <c r="E70" s="14"/>
      <c r="L70" s="14"/>
      <c r="N70" s="14"/>
    </row>
    <row r="71" spans="3:14" s="4" customFormat="1" x14ac:dyDescent="0.25">
      <c r="C71" s="20"/>
      <c r="D71" s="7"/>
      <c r="E71" s="14"/>
      <c r="L71" s="14"/>
      <c r="N71" s="14"/>
    </row>
    <row r="72" spans="3:14" s="4" customFormat="1" x14ac:dyDescent="0.25">
      <c r="C72" s="20"/>
      <c r="D72" s="7"/>
      <c r="E72" s="14"/>
      <c r="L72" s="14"/>
      <c r="N72" s="14"/>
    </row>
    <row r="73" spans="3:14" s="4" customFormat="1" x14ac:dyDescent="0.25">
      <c r="C73" s="20"/>
      <c r="D73" s="7"/>
      <c r="E73" s="14"/>
      <c r="L73" s="14"/>
      <c r="N73" s="14"/>
    </row>
    <row r="74" spans="3:14" s="4" customFormat="1" x14ac:dyDescent="0.25">
      <c r="C74" s="20"/>
      <c r="D74" s="7"/>
      <c r="E74" s="14"/>
      <c r="L74" s="14"/>
      <c r="N74" s="14"/>
    </row>
    <row r="75" spans="3:14" s="4" customFormat="1" x14ac:dyDescent="0.25">
      <c r="C75" s="20"/>
      <c r="D75" s="7"/>
      <c r="E75" s="14"/>
      <c r="L75" s="14"/>
      <c r="N75" s="14"/>
    </row>
    <row r="76" spans="3:14" s="4" customFormat="1" x14ac:dyDescent="0.25">
      <c r="C76" s="20"/>
      <c r="D76" s="7"/>
      <c r="E76" s="14"/>
      <c r="L76" s="14"/>
      <c r="N76" s="14"/>
    </row>
    <row r="77" spans="3:14" s="4" customFormat="1" x14ac:dyDescent="0.25">
      <c r="C77" s="20"/>
      <c r="D77" s="7"/>
      <c r="E77" s="14"/>
      <c r="L77" s="14"/>
      <c r="N77" s="14"/>
    </row>
    <row r="78" spans="3:14" s="4" customFormat="1" x14ac:dyDescent="0.25">
      <c r="C78" s="20"/>
      <c r="D78" s="7"/>
      <c r="E78" s="14"/>
      <c r="L78" s="14"/>
      <c r="N78" s="14"/>
    </row>
    <row r="79" spans="3:14" s="4" customFormat="1" x14ac:dyDescent="0.25">
      <c r="C79" s="20"/>
      <c r="D79" s="7"/>
      <c r="E79" s="14"/>
      <c r="L79" s="14"/>
      <c r="N79" s="14"/>
    </row>
    <row r="80" spans="3:14" s="4" customFormat="1" x14ac:dyDescent="0.25">
      <c r="C80" s="20"/>
      <c r="D80" s="7"/>
      <c r="E80" s="14"/>
      <c r="L80" s="14"/>
      <c r="N80" s="14"/>
    </row>
    <row r="81" spans="3:14" s="4" customFormat="1" x14ac:dyDescent="0.25">
      <c r="C81" s="20"/>
      <c r="D81" s="7"/>
      <c r="E81" s="14"/>
      <c r="L81" s="14"/>
      <c r="N81" s="14"/>
    </row>
    <row r="82" spans="3:14" s="4" customFormat="1" x14ac:dyDescent="0.25">
      <c r="C82" s="20"/>
      <c r="D82" s="7"/>
      <c r="E82" s="14"/>
      <c r="L82" s="14"/>
      <c r="N82" s="14"/>
    </row>
    <row r="83" spans="3:14" s="4" customFormat="1" x14ac:dyDescent="0.25">
      <c r="C83" s="20"/>
      <c r="D83" s="7"/>
      <c r="E83" s="14"/>
      <c r="L83" s="14"/>
      <c r="N83" s="14"/>
    </row>
    <row r="84" spans="3:14" s="4" customFormat="1" x14ac:dyDescent="0.25">
      <c r="C84" s="20"/>
      <c r="D84" s="7"/>
      <c r="E84" s="14"/>
      <c r="L84" s="14"/>
      <c r="N84" s="14"/>
    </row>
    <row r="85" spans="3:14" s="4" customFormat="1" x14ac:dyDescent="0.25">
      <c r="C85" s="20"/>
      <c r="D85" s="7"/>
      <c r="E85" s="14"/>
      <c r="L85" s="14"/>
      <c r="N85" s="14"/>
    </row>
    <row r="86" spans="3:14" s="4" customFormat="1" x14ac:dyDescent="0.25">
      <c r="C86" s="20"/>
      <c r="D86" s="7"/>
      <c r="E86" s="14"/>
      <c r="L86" s="14"/>
      <c r="N86" s="14"/>
    </row>
    <row r="87" spans="3:14" s="4" customFormat="1" x14ac:dyDescent="0.25">
      <c r="C87" s="20"/>
      <c r="D87" s="7"/>
      <c r="E87" s="14"/>
      <c r="L87" s="14"/>
      <c r="N87" s="14"/>
    </row>
    <row r="88" spans="3:14" s="4" customFormat="1" x14ac:dyDescent="0.25">
      <c r="C88" s="20"/>
      <c r="D88" s="7"/>
      <c r="E88" s="14"/>
      <c r="L88" s="14"/>
      <c r="N88" s="14"/>
    </row>
    <row r="89" spans="3:14" s="4" customFormat="1" x14ac:dyDescent="0.25">
      <c r="C89" s="20"/>
      <c r="D89" s="7"/>
      <c r="E89" s="14"/>
      <c r="L89" s="14"/>
      <c r="N89" s="14"/>
    </row>
    <row r="90" spans="3:14" s="4" customFormat="1" x14ac:dyDescent="0.25">
      <c r="C90" s="20"/>
      <c r="D90" s="7"/>
      <c r="E90" s="14"/>
      <c r="L90" s="14"/>
      <c r="N90" s="14"/>
    </row>
    <row r="91" spans="3:14" s="4" customFormat="1" x14ac:dyDescent="0.25">
      <c r="C91" s="20"/>
      <c r="D91" s="7"/>
      <c r="E91" s="14"/>
      <c r="L91" s="14"/>
      <c r="N91" s="14"/>
    </row>
    <row r="92" spans="3:14" s="4" customFormat="1" x14ac:dyDescent="0.25">
      <c r="C92" s="20"/>
      <c r="D92" s="7"/>
      <c r="E92" s="14"/>
      <c r="L92" s="14"/>
      <c r="N92" s="14"/>
    </row>
    <row r="93" spans="3:14" s="4" customFormat="1" x14ac:dyDescent="0.25">
      <c r="C93" s="20"/>
      <c r="D93" s="7"/>
      <c r="E93" s="14"/>
      <c r="L93" s="14"/>
      <c r="N93" s="14"/>
    </row>
    <row r="94" spans="3:14" s="4" customFormat="1" x14ac:dyDescent="0.25">
      <c r="C94" s="20"/>
      <c r="D94" s="7"/>
      <c r="E94" s="14"/>
      <c r="L94" s="14"/>
      <c r="N94" s="14"/>
    </row>
    <row r="95" spans="3:14" s="4" customFormat="1" x14ac:dyDescent="0.25">
      <c r="C95" s="20"/>
      <c r="D95" s="7"/>
      <c r="E95" s="14"/>
      <c r="L95" s="14"/>
      <c r="N95" s="14"/>
    </row>
    <row r="96" spans="3:14" s="4" customFormat="1" x14ac:dyDescent="0.25">
      <c r="C96" s="20"/>
      <c r="D96" s="7"/>
      <c r="E96" s="14"/>
      <c r="L96" s="14"/>
      <c r="N96" s="14"/>
    </row>
    <row r="97" spans="3:14" s="4" customFormat="1" x14ac:dyDescent="0.25">
      <c r="C97" s="20"/>
      <c r="D97" s="7"/>
      <c r="E97" s="14"/>
      <c r="L97" s="14"/>
      <c r="N97" s="14"/>
    </row>
    <row r="98" spans="3:14" s="4" customFormat="1" x14ac:dyDescent="0.25">
      <c r="C98" s="20"/>
      <c r="D98" s="7"/>
      <c r="E98" s="14"/>
      <c r="L98" s="14"/>
      <c r="N98" s="14"/>
    </row>
    <row r="99" spans="3:14" s="4" customFormat="1" x14ac:dyDescent="0.25">
      <c r="C99" s="20"/>
      <c r="D99" s="7"/>
      <c r="E99" s="14"/>
      <c r="L99" s="14"/>
      <c r="N99" s="14"/>
    </row>
    <row r="100" spans="3:14" s="4" customFormat="1" x14ac:dyDescent="0.25">
      <c r="C100" s="20"/>
      <c r="D100" s="7"/>
      <c r="E100" s="14"/>
      <c r="L100" s="14"/>
      <c r="N100" s="14"/>
    </row>
    <row r="101" spans="3:14" s="4" customFormat="1" x14ac:dyDescent="0.25">
      <c r="C101" s="20"/>
      <c r="D101" s="7"/>
      <c r="E101" s="14"/>
      <c r="L101" s="14"/>
      <c r="N101" s="14"/>
    </row>
    <row r="102" spans="3:14" s="4" customFormat="1" x14ac:dyDescent="0.25">
      <c r="C102" s="20"/>
      <c r="D102" s="7"/>
      <c r="E102" s="14"/>
      <c r="L102" s="14"/>
      <c r="N102" s="14"/>
    </row>
    <row r="103" spans="3:14" s="4" customFormat="1" x14ac:dyDescent="0.25">
      <c r="C103" s="20"/>
      <c r="D103" s="7"/>
      <c r="E103" s="14"/>
      <c r="L103" s="14"/>
      <c r="N103" s="14"/>
    </row>
    <row r="104" spans="3:14" s="4" customFormat="1" x14ac:dyDescent="0.25">
      <c r="C104" s="20"/>
      <c r="D104" s="7"/>
      <c r="E104" s="14"/>
      <c r="L104" s="14"/>
      <c r="N104" s="14"/>
    </row>
    <row r="105" spans="3:14" s="4" customFormat="1" x14ac:dyDescent="0.25">
      <c r="C105" s="20"/>
      <c r="D105" s="7"/>
      <c r="E105" s="14"/>
      <c r="L105" s="14"/>
      <c r="N105" s="14"/>
    </row>
    <row r="106" spans="3:14" s="4" customFormat="1" x14ac:dyDescent="0.25">
      <c r="C106" s="20"/>
      <c r="D106" s="7"/>
      <c r="E106" s="14"/>
      <c r="L106" s="14"/>
      <c r="N106" s="14"/>
    </row>
    <row r="107" spans="3:14" s="4" customFormat="1" x14ac:dyDescent="0.25">
      <c r="C107" s="20"/>
      <c r="D107" s="7"/>
      <c r="E107" s="14"/>
      <c r="L107" s="14"/>
      <c r="N107" s="14"/>
    </row>
    <row r="108" spans="3:14" s="4" customFormat="1" x14ac:dyDescent="0.25">
      <c r="C108" s="20"/>
      <c r="D108" s="7"/>
      <c r="E108" s="14"/>
      <c r="L108" s="14"/>
      <c r="N108" s="14"/>
    </row>
    <row r="109" spans="3:14" s="4" customFormat="1" x14ac:dyDescent="0.25">
      <c r="C109" s="20"/>
      <c r="D109" s="7"/>
      <c r="E109" s="14"/>
      <c r="L109" s="14"/>
      <c r="N109" s="14"/>
    </row>
    <row r="110" spans="3:14" s="4" customFormat="1" x14ac:dyDescent="0.25">
      <c r="C110" s="20"/>
      <c r="D110" s="7"/>
      <c r="E110" s="14"/>
      <c r="L110" s="14"/>
      <c r="N110" s="14"/>
    </row>
    <row r="111" spans="3:14" s="4" customFormat="1" x14ac:dyDescent="0.25">
      <c r="C111" s="20"/>
      <c r="D111" s="7"/>
      <c r="E111" s="14"/>
      <c r="L111" s="14"/>
      <c r="N111" s="14"/>
    </row>
    <row r="112" spans="3:14" s="4" customFormat="1" x14ac:dyDescent="0.25">
      <c r="C112" s="20"/>
      <c r="D112" s="7"/>
      <c r="E112" s="14"/>
      <c r="L112" s="14"/>
      <c r="N112" s="14"/>
    </row>
    <row r="113" spans="3:14" s="4" customFormat="1" x14ac:dyDescent="0.25">
      <c r="C113" s="20"/>
      <c r="D113" s="7"/>
      <c r="E113" s="14"/>
      <c r="L113" s="14"/>
      <c r="N113" s="14"/>
    </row>
    <row r="114" spans="3:14" s="4" customFormat="1" x14ac:dyDescent="0.25">
      <c r="C114" s="20"/>
      <c r="D114" s="7"/>
      <c r="E114" s="14"/>
      <c r="L114" s="14"/>
      <c r="N114" s="14"/>
    </row>
    <row r="115" spans="3:14" s="4" customFormat="1" x14ac:dyDescent="0.25">
      <c r="C115" s="20"/>
      <c r="D115" s="7"/>
      <c r="E115" s="14"/>
      <c r="L115" s="14"/>
      <c r="N115" s="14"/>
    </row>
    <row r="116" spans="3:14" s="4" customFormat="1" x14ac:dyDescent="0.25">
      <c r="C116" s="20"/>
      <c r="D116" s="7"/>
      <c r="E116" s="14"/>
      <c r="L116" s="14"/>
      <c r="N116" s="14"/>
    </row>
    <row r="117" spans="3:14" s="4" customFormat="1" x14ac:dyDescent="0.25">
      <c r="C117" s="20"/>
      <c r="D117" s="7"/>
      <c r="E117" s="14"/>
      <c r="L117" s="14"/>
      <c r="N117" s="14"/>
    </row>
    <row r="118" spans="3:14" s="4" customFormat="1" x14ac:dyDescent="0.25">
      <c r="C118" s="20"/>
      <c r="D118" s="7"/>
      <c r="E118" s="14"/>
      <c r="L118" s="14"/>
      <c r="N118" s="14"/>
    </row>
    <row r="119" spans="3:14" s="4" customFormat="1" x14ac:dyDescent="0.25">
      <c r="C119" s="20"/>
      <c r="D119" s="7"/>
      <c r="E119" s="14"/>
      <c r="L119" s="14"/>
      <c r="N119" s="14"/>
    </row>
    <row r="120" spans="3:14" s="4" customFormat="1" x14ac:dyDescent="0.25">
      <c r="C120" s="20"/>
      <c r="D120" s="7"/>
      <c r="E120" s="14"/>
      <c r="L120" s="14"/>
      <c r="N120" s="14"/>
    </row>
    <row r="121" spans="3:14" s="4" customFormat="1" x14ac:dyDescent="0.25">
      <c r="C121" s="20"/>
      <c r="D121" s="7"/>
      <c r="E121" s="14"/>
      <c r="L121" s="14"/>
      <c r="N121" s="14"/>
    </row>
    <row r="122" spans="3:14" s="4" customFormat="1" x14ac:dyDescent="0.25">
      <c r="C122" s="20"/>
      <c r="D122" s="7"/>
      <c r="E122" s="14"/>
      <c r="L122" s="14"/>
      <c r="N122" s="14"/>
    </row>
    <row r="123" spans="3:14" s="4" customFormat="1" x14ac:dyDescent="0.25">
      <c r="C123" s="20"/>
      <c r="D123" s="7"/>
      <c r="E123" s="14"/>
      <c r="L123" s="14"/>
      <c r="N123" s="14"/>
    </row>
    <row r="124" spans="3:14" s="4" customFormat="1" x14ac:dyDescent="0.25">
      <c r="C124" s="20"/>
      <c r="D124" s="7"/>
      <c r="E124" s="14"/>
      <c r="L124" s="14"/>
      <c r="N124" s="14"/>
    </row>
    <row r="125" spans="3:14" s="4" customFormat="1" x14ac:dyDescent="0.25">
      <c r="C125" s="20"/>
      <c r="D125" s="7"/>
      <c r="E125" s="14"/>
      <c r="L125" s="14"/>
      <c r="N125" s="14"/>
    </row>
    <row r="126" spans="3:14" s="4" customFormat="1" x14ac:dyDescent="0.25">
      <c r="C126" s="20"/>
      <c r="D126" s="7"/>
      <c r="E126" s="14"/>
      <c r="L126" s="14"/>
      <c r="N126" s="14"/>
    </row>
    <row r="127" spans="3:14" s="4" customFormat="1" x14ac:dyDescent="0.25">
      <c r="C127" s="20"/>
      <c r="D127" s="7"/>
      <c r="E127" s="14"/>
      <c r="L127" s="14"/>
      <c r="N127" s="14"/>
    </row>
    <row r="128" spans="3:14" s="4" customFormat="1" x14ac:dyDescent="0.25">
      <c r="C128" s="20"/>
      <c r="D128" s="7"/>
      <c r="E128" s="14"/>
      <c r="L128" s="14"/>
      <c r="N128" s="14"/>
    </row>
    <row r="129" spans="3:14" s="4" customFormat="1" x14ac:dyDescent="0.25">
      <c r="C129" s="20"/>
      <c r="D129" s="7"/>
      <c r="E129" s="14"/>
      <c r="L129" s="14"/>
      <c r="N129" s="14"/>
    </row>
    <row r="130" spans="3:14" s="4" customFormat="1" x14ac:dyDescent="0.25">
      <c r="C130" s="20"/>
      <c r="D130" s="7"/>
      <c r="E130" s="14"/>
      <c r="L130" s="14"/>
      <c r="N130" s="14"/>
    </row>
    <row r="131" spans="3:14" s="4" customFormat="1" x14ac:dyDescent="0.25">
      <c r="C131" s="20"/>
      <c r="D131" s="7"/>
      <c r="E131" s="14"/>
      <c r="L131" s="14"/>
      <c r="N131" s="14"/>
    </row>
    <row r="132" spans="3:14" s="4" customFormat="1" x14ac:dyDescent="0.25">
      <c r="C132" s="20"/>
      <c r="D132" s="7"/>
      <c r="E132" s="14"/>
      <c r="L132" s="14"/>
      <c r="N132" s="14"/>
    </row>
    <row r="133" spans="3:14" s="4" customFormat="1" x14ac:dyDescent="0.25">
      <c r="C133" s="20"/>
      <c r="D133" s="7"/>
      <c r="E133" s="14"/>
      <c r="L133" s="14"/>
      <c r="N133" s="14"/>
    </row>
    <row r="134" spans="3:14" s="4" customFormat="1" x14ac:dyDescent="0.25">
      <c r="C134" s="20"/>
      <c r="D134" s="7"/>
      <c r="E134" s="14"/>
      <c r="L134" s="14"/>
      <c r="N134" s="14"/>
    </row>
    <row r="135" spans="3:14" s="4" customFormat="1" x14ac:dyDescent="0.25">
      <c r="C135" s="20"/>
      <c r="D135" s="7"/>
      <c r="E135" s="14"/>
      <c r="L135" s="14"/>
      <c r="N135" s="14"/>
    </row>
    <row r="136" spans="3:14" s="4" customFormat="1" x14ac:dyDescent="0.25">
      <c r="C136" s="20"/>
      <c r="D136" s="7"/>
      <c r="E136" s="14"/>
      <c r="L136" s="14"/>
      <c r="N136" s="14"/>
    </row>
    <row r="137" spans="3:14" s="4" customFormat="1" x14ac:dyDescent="0.25">
      <c r="C137" s="20"/>
      <c r="D137" s="7"/>
      <c r="E137" s="14"/>
      <c r="L137" s="14"/>
      <c r="N137" s="14"/>
    </row>
    <row r="138" spans="3:14" s="4" customFormat="1" x14ac:dyDescent="0.25">
      <c r="C138" s="20"/>
      <c r="D138" s="7"/>
      <c r="E138" s="14"/>
      <c r="L138" s="14"/>
      <c r="N138" s="14"/>
    </row>
    <row r="139" spans="3:14" s="4" customFormat="1" x14ac:dyDescent="0.25">
      <c r="C139" s="20"/>
      <c r="D139" s="7"/>
      <c r="E139" s="14"/>
      <c r="L139" s="14"/>
      <c r="N139" s="14"/>
    </row>
    <row r="140" spans="3:14" s="4" customFormat="1" x14ac:dyDescent="0.25">
      <c r="C140" s="20"/>
      <c r="D140" s="7"/>
      <c r="E140" s="14"/>
      <c r="L140" s="14"/>
      <c r="N140" s="14"/>
    </row>
    <row r="141" spans="3:14" s="4" customFormat="1" x14ac:dyDescent="0.25">
      <c r="C141" s="20"/>
      <c r="D141" s="7"/>
      <c r="E141" s="14"/>
      <c r="L141" s="14"/>
      <c r="N141" s="14"/>
    </row>
    <row r="142" spans="3:14" s="4" customFormat="1" x14ac:dyDescent="0.25">
      <c r="C142" s="20"/>
      <c r="D142" s="7"/>
      <c r="E142" s="14"/>
      <c r="L142" s="14"/>
      <c r="N142" s="14"/>
    </row>
    <row r="143" spans="3:14" s="4" customFormat="1" x14ac:dyDescent="0.25">
      <c r="C143" s="20"/>
      <c r="D143" s="7"/>
      <c r="E143" s="14"/>
      <c r="L143" s="14"/>
      <c r="N143" s="14"/>
    </row>
    <row r="144" spans="3:14" s="4" customFormat="1" x14ac:dyDescent="0.25">
      <c r="C144" s="20"/>
      <c r="D144" s="7"/>
      <c r="E144" s="14"/>
      <c r="L144" s="14"/>
      <c r="N144" s="14"/>
    </row>
    <row r="145" spans="3:14" s="4" customFormat="1" x14ac:dyDescent="0.25">
      <c r="C145" s="20"/>
      <c r="D145" s="7"/>
      <c r="E145" s="14"/>
      <c r="L145" s="14"/>
      <c r="N145" s="14"/>
    </row>
    <row r="146" spans="3:14" s="4" customFormat="1" x14ac:dyDescent="0.25">
      <c r="C146" s="20"/>
      <c r="D146" s="7"/>
      <c r="E146" s="14"/>
      <c r="L146" s="14"/>
      <c r="N146" s="14"/>
    </row>
    <row r="147" spans="3:14" s="4" customFormat="1" x14ac:dyDescent="0.25">
      <c r="C147" s="20"/>
      <c r="D147" s="7"/>
      <c r="E147" s="14"/>
      <c r="L147" s="14"/>
      <c r="N147" s="14"/>
    </row>
    <row r="148" spans="3:14" s="4" customFormat="1" x14ac:dyDescent="0.25">
      <c r="C148" s="20"/>
      <c r="D148" s="7"/>
      <c r="E148" s="14"/>
      <c r="L148" s="14"/>
      <c r="N148" s="14"/>
    </row>
    <row r="149" spans="3:14" s="4" customFormat="1" x14ac:dyDescent="0.25">
      <c r="C149" s="20"/>
      <c r="D149" s="7"/>
      <c r="E149" s="14"/>
      <c r="L149" s="14"/>
      <c r="N149" s="14"/>
    </row>
    <row r="150" spans="3:14" s="4" customFormat="1" x14ac:dyDescent="0.25">
      <c r="C150" s="20"/>
      <c r="D150" s="7"/>
      <c r="E150" s="14"/>
      <c r="L150" s="14"/>
      <c r="N150" s="14"/>
    </row>
    <row r="151" spans="3:14" s="4" customFormat="1" x14ac:dyDescent="0.25">
      <c r="C151" s="20"/>
      <c r="D151" s="7"/>
      <c r="E151" s="14"/>
      <c r="L151" s="14"/>
      <c r="N151" s="14"/>
    </row>
    <row r="152" spans="3:14" s="4" customFormat="1" x14ac:dyDescent="0.25">
      <c r="C152" s="20"/>
      <c r="D152" s="7"/>
      <c r="E152" s="14"/>
      <c r="L152" s="14"/>
      <c r="N152" s="14"/>
    </row>
    <row r="153" spans="3:14" s="4" customFormat="1" x14ac:dyDescent="0.25">
      <c r="C153" s="20"/>
      <c r="D153" s="7"/>
      <c r="E153" s="14"/>
      <c r="L153" s="14"/>
      <c r="N153" s="14"/>
    </row>
    <row r="154" spans="3:14" s="4" customFormat="1" x14ac:dyDescent="0.25">
      <c r="C154" s="20"/>
      <c r="D154" s="7"/>
      <c r="E154" s="14"/>
      <c r="L154" s="14"/>
      <c r="N154" s="14"/>
    </row>
    <row r="155" spans="3:14" s="4" customFormat="1" x14ac:dyDescent="0.25">
      <c r="C155" s="20"/>
      <c r="D155" s="7"/>
      <c r="E155" s="14"/>
      <c r="L155" s="14"/>
      <c r="N155" s="14"/>
    </row>
    <row r="156" spans="3:14" s="4" customFormat="1" x14ac:dyDescent="0.25">
      <c r="C156" s="20"/>
      <c r="D156" s="7"/>
      <c r="E156" s="14"/>
      <c r="L156" s="14"/>
      <c r="N156" s="14"/>
    </row>
    <row r="157" spans="3:14" s="4" customFormat="1" x14ac:dyDescent="0.25">
      <c r="C157" s="20"/>
      <c r="D157" s="7"/>
      <c r="E157" s="14"/>
      <c r="L157" s="14"/>
      <c r="N157" s="14"/>
    </row>
    <row r="158" spans="3:14" s="4" customFormat="1" x14ac:dyDescent="0.25">
      <c r="C158" s="20"/>
      <c r="D158" s="7"/>
      <c r="E158" s="14"/>
      <c r="L158" s="14"/>
      <c r="N158" s="14"/>
    </row>
    <row r="159" spans="3:14" s="4" customFormat="1" x14ac:dyDescent="0.25">
      <c r="C159" s="20"/>
      <c r="D159" s="7"/>
      <c r="E159" s="14"/>
      <c r="L159" s="14"/>
      <c r="N159" s="14"/>
    </row>
    <row r="160" spans="3:14" s="4" customFormat="1" x14ac:dyDescent="0.25">
      <c r="C160" s="20"/>
      <c r="D160" s="7"/>
      <c r="E160" s="14"/>
      <c r="L160" s="14"/>
      <c r="N160" s="14"/>
    </row>
    <row r="161" spans="3:14" s="4" customFormat="1" x14ac:dyDescent="0.25">
      <c r="C161" s="20"/>
      <c r="D161" s="7"/>
      <c r="E161" s="14"/>
      <c r="L161" s="14"/>
      <c r="N161" s="14"/>
    </row>
    <row r="162" spans="3:14" s="4" customFormat="1" x14ac:dyDescent="0.25">
      <c r="C162" s="20"/>
      <c r="D162" s="7"/>
      <c r="E162" s="14"/>
      <c r="L162" s="14"/>
      <c r="N162" s="14"/>
    </row>
    <row r="163" spans="3:14" s="4" customFormat="1" x14ac:dyDescent="0.25">
      <c r="C163" s="20"/>
      <c r="D163" s="7"/>
      <c r="E163" s="14"/>
      <c r="L163" s="14"/>
      <c r="N163" s="14"/>
    </row>
    <row r="164" spans="3:14" s="4" customFormat="1" x14ac:dyDescent="0.25">
      <c r="C164" s="20"/>
      <c r="D164" s="7"/>
      <c r="E164" s="14"/>
      <c r="L164" s="14"/>
      <c r="N164" s="14"/>
    </row>
    <row r="165" spans="3:14" s="4" customFormat="1" x14ac:dyDescent="0.25">
      <c r="C165" s="20"/>
      <c r="D165" s="7"/>
      <c r="E165" s="14"/>
      <c r="L165" s="14"/>
      <c r="N165" s="14"/>
    </row>
    <row r="166" spans="3:14" s="4" customFormat="1" x14ac:dyDescent="0.25">
      <c r="C166" s="20"/>
      <c r="D166" s="7"/>
      <c r="E166" s="14"/>
      <c r="L166" s="14"/>
      <c r="N166" s="14"/>
    </row>
    <row r="167" spans="3:14" s="4" customFormat="1" x14ac:dyDescent="0.25">
      <c r="C167" s="20"/>
      <c r="D167" s="7"/>
      <c r="E167" s="14"/>
      <c r="L167" s="14"/>
      <c r="N167" s="14"/>
    </row>
    <row r="168" spans="3:14" s="4" customFormat="1" x14ac:dyDescent="0.25">
      <c r="C168" s="20"/>
      <c r="D168" s="7"/>
      <c r="E168" s="14"/>
      <c r="L168" s="14"/>
      <c r="N168" s="14"/>
    </row>
    <row r="169" spans="3:14" s="4" customFormat="1" x14ac:dyDescent="0.25">
      <c r="C169" s="20"/>
      <c r="D169" s="7"/>
      <c r="E169" s="14"/>
      <c r="L169" s="14"/>
      <c r="N169" s="14"/>
    </row>
    <row r="170" spans="3:14" s="4" customFormat="1" x14ac:dyDescent="0.25">
      <c r="C170" s="20"/>
      <c r="D170" s="7"/>
      <c r="E170" s="14"/>
      <c r="L170" s="14"/>
      <c r="N170" s="14"/>
    </row>
    <row r="171" spans="3:14" s="4" customFormat="1" x14ac:dyDescent="0.25">
      <c r="C171" s="20"/>
      <c r="D171" s="7"/>
      <c r="E171" s="14"/>
      <c r="L171" s="14"/>
      <c r="N171" s="14"/>
    </row>
    <row r="172" spans="3:14" s="4" customFormat="1" x14ac:dyDescent="0.25">
      <c r="C172" s="20"/>
      <c r="D172" s="7"/>
      <c r="E172" s="14"/>
      <c r="L172" s="14"/>
      <c r="N172" s="14"/>
    </row>
    <row r="173" spans="3:14" s="4" customFormat="1" x14ac:dyDescent="0.25">
      <c r="C173" s="20"/>
      <c r="D173" s="7"/>
      <c r="E173" s="14"/>
      <c r="L173" s="14"/>
      <c r="N173" s="14"/>
    </row>
    <row r="174" spans="3:14" s="4" customFormat="1" x14ac:dyDescent="0.25">
      <c r="C174" s="20"/>
      <c r="D174" s="7"/>
      <c r="E174" s="14"/>
      <c r="L174" s="14"/>
      <c r="N174" s="14"/>
    </row>
    <row r="175" spans="3:14" s="4" customFormat="1" x14ac:dyDescent="0.25">
      <c r="C175" s="20"/>
      <c r="D175" s="7"/>
      <c r="E175" s="14"/>
      <c r="L175" s="14"/>
      <c r="N175" s="14"/>
    </row>
    <row r="176" spans="3:14" s="4" customFormat="1" x14ac:dyDescent="0.25">
      <c r="C176" s="20"/>
      <c r="D176" s="7"/>
      <c r="E176" s="14"/>
      <c r="L176" s="14"/>
      <c r="N176" s="14"/>
    </row>
    <row r="177" spans="3:14" s="4" customFormat="1" x14ac:dyDescent="0.25">
      <c r="C177" s="20"/>
      <c r="D177" s="7"/>
      <c r="E177" s="14"/>
      <c r="L177" s="14"/>
      <c r="N177" s="14"/>
    </row>
    <row r="178" spans="3:14" s="4" customFormat="1" x14ac:dyDescent="0.25">
      <c r="C178" s="20"/>
      <c r="D178" s="7"/>
      <c r="E178" s="14"/>
      <c r="L178" s="14"/>
      <c r="N178" s="14"/>
    </row>
    <row r="179" spans="3:14" s="4" customFormat="1" x14ac:dyDescent="0.25">
      <c r="C179" s="20"/>
      <c r="D179" s="7"/>
      <c r="E179" s="14"/>
      <c r="L179" s="14"/>
      <c r="N179" s="14"/>
    </row>
    <row r="180" spans="3:14" s="4" customFormat="1" x14ac:dyDescent="0.25">
      <c r="C180" s="20"/>
      <c r="D180" s="7"/>
      <c r="E180" s="14"/>
      <c r="L180" s="14"/>
      <c r="N180" s="14"/>
    </row>
    <row r="181" spans="3:14" s="4" customFormat="1" x14ac:dyDescent="0.25">
      <c r="C181" s="20"/>
      <c r="D181" s="7"/>
      <c r="E181" s="14"/>
      <c r="L181" s="14"/>
      <c r="N181" s="14"/>
    </row>
    <row r="182" spans="3:14" s="4" customFormat="1" x14ac:dyDescent="0.25">
      <c r="C182" s="20"/>
      <c r="D182" s="7"/>
      <c r="E182" s="14"/>
      <c r="L182" s="14"/>
      <c r="N182" s="14"/>
    </row>
    <row r="183" spans="3:14" s="4" customFormat="1" x14ac:dyDescent="0.25">
      <c r="C183" s="20"/>
      <c r="D183" s="7"/>
      <c r="E183" s="14"/>
      <c r="L183" s="14"/>
      <c r="N183" s="14"/>
    </row>
    <row r="184" spans="3:14" s="4" customFormat="1" x14ac:dyDescent="0.25">
      <c r="C184" s="20"/>
      <c r="D184" s="7"/>
      <c r="E184" s="14"/>
      <c r="L184" s="14"/>
      <c r="N184" s="14"/>
    </row>
    <row r="185" spans="3:14" s="4" customFormat="1" x14ac:dyDescent="0.25">
      <c r="C185" s="20"/>
      <c r="D185" s="7"/>
      <c r="E185" s="14"/>
      <c r="L185" s="14"/>
      <c r="N185" s="14"/>
    </row>
    <row r="186" spans="3:14" s="4" customFormat="1" x14ac:dyDescent="0.25">
      <c r="C186" s="20"/>
      <c r="D186" s="7"/>
      <c r="E186" s="14"/>
      <c r="L186" s="14"/>
      <c r="N186" s="14"/>
    </row>
    <row r="187" spans="3:14" s="4" customFormat="1" x14ac:dyDescent="0.25">
      <c r="C187" s="20"/>
      <c r="D187" s="7"/>
      <c r="E187" s="14"/>
      <c r="L187" s="14"/>
      <c r="N187" s="14"/>
    </row>
    <row r="188" spans="3:14" s="4" customFormat="1" x14ac:dyDescent="0.25">
      <c r="C188" s="20"/>
      <c r="D188" s="7"/>
      <c r="E188" s="14"/>
      <c r="L188" s="14"/>
      <c r="N188" s="14"/>
    </row>
    <row r="189" spans="3:14" s="4" customFormat="1" x14ac:dyDescent="0.25">
      <c r="C189" s="20"/>
      <c r="D189" s="7"/>
      <c r="E189" s="14"/>
      <c r="L189" s="14"/>
      <c r="N189" s="14"/>
    </row>
    <row r="190" spans="3:14" s="4" customFormat="1" x14ac:dyDescent="0.25">
      <c r="C190" s="20"/>
      <c r="D190" s="7"/>
      <c r="E190" s="14"/>
      <c r="L190" s="14"/>
      <c r="N190" s="14"/>
    </row>
    <row r="191" spans="3:14" s="4" customFormat="1" x14ac:dyDescent="0.25">
      <c r="C191" s="20"/>
      <c r="D191" s="7"/>
      <c r="E191" s="14"/>
      <c r="L191" s="14"/>
      <c r="N191" s="14"/>
    </row>
    <row r="192" spans="3:14" s="4" customFormat="1" x14ac:dyDescent="0.25">
      <c r="C192" s="20"/>
      <c r="D192" s="7"/>
      <c r="E192" s="14"/>
      <c r="L192" s="14"/>
      <c r="N192" s="14"/>
    </row>
    <row r="193" spans="3:14" s="4" customFormat="1" x14ac:dyDescent="0.25">
      <c r="C193" s="20"/>
      <c r="D193" s="7"/>
      <c r="E193" s="14"/>
      <c r="L193" s="14"/>
      <c r="N193" s="14"/>
    </row>
    <row r="194" spans="3:14" s="4" customFormat="1" x14ac:dyDescent="0.25">
      <c r="C194" s="20"/>
      <c r="D194" s="7"/>
      <c r="E194" s="14"/>
      <c r="L194" s="14"/>
      <c r="N194" s="14"/>
    </row>
    <row r="195" spans="3:14" s="4" customFormat="1" x14ac:dyDescent="0.25">
      <c r="C195" s="20"/>
      <c r="D195" s="7"/>
      <c r="E195" s="14"/>
      <c r="L195" s="14"/>
      <c r="N195" s="14"/>
    </row>
    <row r="196" spans="3:14" s="4" customFormat="1" x14ac:dyDescent="0.25">
      <c r="C196" s="20"/>
      <c r="D196" s="7"/>
      <c r="E196" s="14"/>
      <c r="L196" s="14"/>
      <c r="N196" s="14"/>
    </row>
    <row r="197" spans="3:14" s="4" customFormat="1" x14ac:dyDescent="0.25">
      <c r="C197" s="20"/>
      <c r="D197" s="7"/>
      <c r="E197" s="14"/>
      <c r="L197" s="14"/>
      <c r="N197" s="14"/>
    </row>
    <row r="198" spans="3:14" s="4" customFormat="1" x14ac:dyDescent="0.25">
      <c r="C198" s="20"/>
      <c r="D198" s="7"/>
      <c r="E198" s="14"/>
      <c r="L198" s="14"/>
      <c r="N198" s="14"/>
    </row>
    <row r="199" spans="3:14" s="4" customFormat="1" x14ac:dyDescent="0.25">
      <c r="C199" s="20"/>
      <c r="D199" s="7"/>
      <c r="E199" s="14"/>
      <c r="L199" s="14"/>
      <c r="N199" s="14"/>
    </row>
    <row r="200" spans="3:14" s="4" customFormat="1" x14ac:dyDescent="0.25">
      <c r="C200" s="20"/>
      <c r="D200" s="7"/>
      <c r="E200" s="14"/>
      <c r="L200" s="14"/>
      <c r="N200" s="14"/>
    </row>
    <row r="201" spans="3:14" s="4" customFormat="1" x14ac:dyDescent="0.25">
      <c r="C201" s="20"/>
      <c r="D201" s="7"/>
      <c r="E201" s="14"/>
      <c r="L201" s="14"/>
      <c r="N201" s="14"/>
    </row>
    <row r="202" spans="3:14" s="4" customFormat="1" x14ac:dyDescent="0.25">
      <c r="C202" s="20"/>
      <c r="D202" s="7"/>
      <c r="E202" s="14"/>
      <c r="L202" s="14"/>
      <c r="N202" s="14"/>
    </row>
    <row r="203" spans="3:14" s="4" customFormat="1" x14ac:dyDescent="0.25">
      <c r="C203" s="20"/>
      <c r="D203" s="7"/>
      <c r="E203" s="14"/>
      <c r="L203" s="14"/>
      <c r="N203" s="14"/>
    </row>
    <row r="204" spans="3:14" s="4" customFormat="1" x14ac:dyDescent="0.25">
      <c r="C204" s="20"/>
      <c r="D204" s="7"/>
      <c r="E204" s="14"/>
      <c r="L204" s="14"/>
      <c r="N204" s="14"/>
    </row>
    <row r="205" spans="3:14" s="4" customFormat="1" x14ac:dyDescent="0.25">
      <c r="C205" s="20"/>
      <c r="D205" s="7"/>
      <c r="E205" s="14"/>
      <c r="L205" s="14"/>
      <c r="N205" s="14"/>
    </row>
  </sheetData>
  <mergeCells count="1">
    <mergeCell ref="F1:H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4" ma:contentTypeDescription="Create a new document." ma:contentTypeScope="" ma:versionID="130393ee65683b13c8a82f65ea54bc8f">
  <xsd:schema xmlns:xsd="http://www.w3.org/2001/XMLSchema" xmlns:xs="http://www.w3.org/2001/XMLSchema" xmlns:p="http://schemas.microsoft.com/office/2006/metadata/properties" xmlns:ns2="a4fa01a2-eee6-40eb-9c59-3cbd144b75a0" targetNamespace="http://schemas.microsoft.com/office/2006/metadata/properties" ma:root="true" ma:fieldsID="4e79eb2c05a57ab9a90a50a7c0cc4fe7"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178EF4-DD1D-4E54-A31C-9C1B772CB1B0}"/>
</file>

<file path=customXml/itemProps2.xml><?xml version="1.0" encoding="utf-8"?>
<ds:datastoreItem xmlns:ds="http://schemas.openxmlformats.org/officeDocument/2006/customXml" ds:itemID="{AA5B9E40-32E1-4CFC-BFE4-EE17EA1411FF}">
  <ds:schemaRefs>
    <ds:schemaRef ds:uri="http://schemas.microsoft.com/office/2006/documentManagement/types"/>
    <ds:schemaRef ds:uri="http://purl.org/dc/dcmitype/"/>
    <ds:schemaRef ds:uri="http://purl.org/dc/elements/1.1/"/>
    <ds:schemaRef ds:uri="http://www.w3.org/XML/1998/namespace"/>
    <ds:schemaRef ds:uri="9446d851-bce4-499e-8a9e-7465504b09d4"/>
    <ds:schemaRef ds:uri="http://schemas.microsoft.com/office/infopath/2007/PartnerControls"/>
    <ds:schemaRef ds:uri="http://schemas.openxmlformats.org/package/2006/metadata/core-properties"/>
    <ds:schemaRef ds:uri="4ef35ed2-7b89-47ee-ae6c-9f578d694a2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BF627FC-5E29-4411-AA0E-78FAF09D45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Read me</vt:lpstr>
      <vt:lpstr>Calculations</vt:lpstr>
      <vt:lpstr>In vivo full extraction</vt:lpstr>
      <vt:lpstr>In vivo tk categoriz- chk</vt:lpstr>
      <vt:lpstr>In vivo tk categorization</vt:lpstr>
      <vt:lpstr>In vitro key study details</vt:lpstr>
      <vt:lpstr>In vitro tk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Haber, Lynne (haberlt)</dc:creator>
  <cp:lastModifiedBy>Bevington, Charles</cp:lastModifiedBy>
  <dcterms:created xsi:type="dcterms:W3CDTF">2022-07-22T17:51:18Z</dcterms:created>
  <dcterms:modified xsi:type="dcterms:W3CDTF">2024-09-24T15:59:52Z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