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fileSharing readOnlyRecommended="1"/>
  <workbookPr filterPrivacy="1" defaultThemeVersion="166925"/>
  <xr:revisionPtr revIDLastSave="0" documentId="13_ncr:1_{CD282EA5-0C69-4150-A26E-7808A7DE2415}" xr6:coauthVersionLast="36" xr6:coauthVersionMax="47" xr10:uidLastSave="{00000000-0000-0000-0000-000000000000}"/>
  <bookViews>
    <workbookView xWindow="-108" yWindow="-108" windowWidth="19416" windowHeight="10416" firstSheet="2" activeTab="9" xr2:uid="{E299B469-94C5-49F9-83CD-6DD5550F641B}"/>
  </bookViews>
  <sheets>
    <sheet name="Synthesis" sheetId="9" r:id="rId1"/>
    <sheet name="ReadMe" sheetId="6" r:id="rId2"/>
    <sheet name="Synonyms" sheetId="14" r:id="rId3"/>
    <sheet name="OFR_universe_cid_03042022" sheetId="13" r:id="rId4"/>
    <sheet name="SUMMARY" sheetId="4" r:id="rId5"/>
    <sheet name="CDR" sheetId="1" r:id="rId6"/>
    <sheet name="HPCDS" sheetId="3" r:id="rId7"/>
    <sheet name="Lit Cites" sheetId="5" r:id="rId8"/>
    <sheet name="TRI" sheetId="8" r:id="rId9"/>
    <sheet name="Patents" sheetId="10" r:id="rId10"/>
    <sheet name="OFR Regulations" sheetId="12" r:id="rId11"/>
    <sheet name="Reg List Summary" sheetId="15" r:id="rId12"/>
  </sheets>
  <definedNames>
    <definedName name="_xlnm._FilterDatabase" localSheetId="3" hidden="1">OFR_universe_cid_03042022!$A$1:$I$489</definedName>
    <definedName name="_xlnm._FilterDatabase" localSheetId="11" hidden="1">'Reg List Summary'!$B$1:$C$141</definedName>
    <definedName name="_xlnm._FilterDatabase" localSheetId="0" hidden="1">Synthesis!$A$2:$Z$490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 i="9" l="1"/>
  <c r="T5" i="9"/>
  <c r="T6" i="9"/>
  <c r="T7" i="9"/>
  <c r="T8" i="9"/>
  <c r="T9" i="9"/>
  <c r="T10"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T56" i="9"/>
  <c r="T57" i="9"/>
  <c r="T58" i="9"/>
  <c r="T59" i="9"/>
  <c r="T60" i="9"/>
  <c r="T61" i="9"/>
  <c r="T62" i="9"/>
  <c r="T63" i="9"/>
  <c r="T64" i="9"/>
  <c r="T65" i="9"/>
  <c r="T66" i="9"/>
  <c r="T67" i="9"/>
  <c r="T68" i="9"/>
  <c r="T69" i="9"/>
  <c r="T70" i="9"/>
  <c r="T71" i="9"/>
  <c r="T72" i="9"/>
  <c r="T73" i="9"/>
  <c r="T74" i="9"/>
  <c r="T75" i="9"/>
  <c r="T76" i="9"/>
  <c r="T77" i="9"/>
  <c r="T78" i="9"/>
  <c r="T79" i="9"/>
  <c r="T80" i="9"/>
  <c r="T81" i="9"/>
  <c r="T82" i="9"/>
  <c r="T83" i="9"/>
  <c r="T84" i="9"/>
  <c r="T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T154" i="9"/>
  <c r="T155" i="9"/>
  <c r="T156" i="9"/>
  <c r="T157" i="9"/>
  <c r="T158" i="9"/>
  <c r="T159" i="9"/>
  <c r="T160" i="9"/>
  <c r="T161" i="9"/>
  <c r="T162" i="9"/>
  <c r="T163" i="9"/>
  <c r="T164" i="9"/>
  <c r="T165" i="9"/>
  <c r="T166" i="9"/>
  <c r="T167" i="9"/>
  <c r="T168" i="9"/>
  <c r="T169" i="9"/>
  <c r="T170" i="9"/>
  <c r="T171" i="9"/>
  <c r="T172" i="9"/>
  <c r="T173" i="9"/>
  <c r="T174" i="9"/>
  <c r="T175" i="9"/>
  <c r="T176" i="9"/>
  <c r="T177" i="9"/>
  <c r="T178" i="9"/>
  <c r="T179" i="9"/>
  <c r="T180" i="9"/>
  <c r="T181" i="9"/>
  <c r="T182" i="9"/>
  <c r="T183" i="9"/>
  <c r="T184" i="9"/>
  <c r="T185" i="9"/>
  <c r="T186" i="9"/>
  <c r="T187" i="9"/>
  <c r="T188" i="9"/>
  <c r="T189" i="9"/>
  <c r="T190" i="9"/>
  <c r="T191" i="9"/>
  <c r="T192" i="9"/>
  <c r="T193" i="9"/>
  <c r="T194" i="9"/>
  <c r="T195" i="9"/>
  <c r="T196" i="9"/>
  <c r="T197" i="9"/>
  <c r="T198" i="9"/>
  <c r="T199" i="9"/>
  <c r="T200" i="9"/>
  <c r="T201" i="9"/>
  <c r="T202" i="9"/>
  <c r="T203" i="9"/>
  <c r="T204" i="9"/>
  <c r="T205" i="9"/>
  <c r="T206" i="9"/>
  <c r="T207" i="9"/>
  <c r="T208" i="9"/>
  <c r="T209" i="9"/>
  <c r="T210" i="9"/>
  <c r="T211" i="9"/>
  <c r="T212" i="9"/>
  <c r="T213" i="9"/>
  <c r="T214" i="9"/>
  <c r="T215" i="9"/>
  <c r="T216" i="9"/>
  <c r="T217" i="9"/>
  <c r="T218" i="9"/>
  <c r="T219" i="9"/>
  <c r="T220" i="9"/>
  <c r="T221" i="9"/>
  <c r="T222" i="9"/>
  <c r="T223" i="9"/>
  <c r="T224" i="9"/>
  <c r="T225" i="9"/>
  <c r="T226" i="9"/>
  <c r="T227" i="9"/>
  <c r="T228" i="9"/>
  <c r="T229" i="9"/>
  <c r="T230" i="9"/>
  <c r="T231" i="9"/>
  <c r="T232" i="9"/>
  <c r="T233" i="9"/>
  <c r="T234" i="9"/>
  <c r="T235" i="9"/>
  <c r="T236" i="9"/>
  <c r="T237" i="9"/>
  <c r="T238" i="9"/>
  <c r="T239" i="9"/>
  <c r="T240" i="9"/>
  <c r="T241" i="9"/>
  <c r="T242" i="9"/>
  <c r="T243" i="9"/>
  <c r="T244" i="9"/>
  <c r="T245" i="9"/>
  <c r="T246" i="9"/>
  <c r="T247" i="9"/>
  <c r="T248" i="9"/>
  <c r="T249" i="9"/>
  <c r="T250" i="9"/>
  <c r="T251" i="9"/>
  <c r="T252" i="9"/>
  <c r="T253" i="9"/>
  <c r="T254" i="9"/>
  <c r="T255" i="9"/>
  <c r="T256" i="9"/>
  <c r="T257" i="9"/>
  <c r="T258" i="9"/>
  <c r="T259" i="9"/>
  <c r="T260" i="9"/>
  <c r="T261" i="9"/>
  <c r="T262" i="9"/>
  <c r="T263" i="9"/>
  <c r="T264" i="9"/>
  <c r="T265" i="9"/>
  <c r="T266" i="9"/>
  <c r="T267" i="9"/>
  <c r="T268" i="9"/>
  <c r="T269" i="9"/>
  <c r="T270" i="9"/>
  <c r="T271" i="9"/>
  <c r="T272" i="9"/>
  <c r="T273" i="9"/>
  <c r="T274" i="9"/>
  <c r="T275" i="9"/>
  <c r="T276" i="9"/>
  <c r="T277" i="9"/>
  <c r="T278" i="9"/>
  <c r="T279" i="9"/>
  <c r="T280" i="9"/>
  <c r="T281" i="9"/>
  <c r="T282" i="9"/>
  <c r="T283" i="9"/>
  <c r="T284" i="9"/>
  <c r="T285" i="9"/>
  <c r="T286" i="9"/>
  <c r="T287" i="9"/>
  <c r="T288" i="9"/>
  <c r="T289" i="9"/>
  <c r="T290" i="9"/>
  <c r="T291" i="9"/>
  <c r="T292" i="9"/>
  <c r="T293" i="9"/>
  <c r="T294" i="9"/>
  <c r="T295" i="9"/>
  <c r="T296" i="9"/>
  <c r="T297" i="9"/>
  <c r="T298" i="9"/>
  <c r="T299" i="9"/>
  <c r="T300" i="9"/>
  <c r="T301" i="9"/>
  <c r="T302" i="9"/>
  <c r="T303" i="9"/>
  <c r="T304" i="9"/>
  <c r="T305" i="9"/>
  <c r="T306" i="9"/>
  <c r="T307" i="9"/>
  <c r="T308" i="9"/>
  <c r="T309" i="9"/>
  <c r="T310" i="9"/>
  <c r="T311" i="9"/>
  <c r="T312" i="9"/>
  <c r="T313" i="9"/>
  <c r="T314" i="9"/>
  <c r="T315" i="9"/>
  <c r="T316" i="9"/>
  <c r="T317" i="9"/>
  <c r="T318" i="9"/>
  <c r="T319" i="9"/>
  <c r="T320" i="9"/>
  <c r="T321" i="9"/>
  <c r="T322" i="9"/>
  <c r="T323" i="9"/>
  <c r="T324" i="9"/>
  <c r="T325" i="9"/>
  <c r="T326" i="9"/>
  <c r="T327" i="9"/>
  <c r="T328" i="9"/>
  <c r="T329" i="9"/>
  <c r="T330" i="9"/>
  <c r="T331" i="9"/>
  <c r="T332" i="9"/>
  <c r="T333" i="9"/>
  <c r="T334" i="9"/>
  <c r="T335" i="9"/>
  <c r="T336" i="9"/>
  <c r="T337" i="9"/>
  <c r="T338" i="9"/>
  <c r="T339" i="9"/>
  <c r="T340" i="9"/>
  <c r="T341" i="9"/>
  <c r="T342" i="9"/>
  <c r="T343" i="9"/>
  <c r="T344" i="9"/>
  <c r="T345" i="9"/>
  <c r="T346" i="9"/>
  <c r="T347" i="9"/>
  <c r="T348" i="9"/>
  <c r="T349" i="9"/>
  <c r="T350" i="9"/>
  <c r="T351" i="9"/>
  <c r="T352" i="9"/>
  <c r="T353" i="9"/>
  <c r="T354" i="9"/>
  <c r="T355" i="9"/>
  <c r="T356" i="9"/>
  <c r="T357" i="9"/>
  <c r="T358" i="9"/>
  <c r="T359" i="9"/>
  <c r="T360" i="9"/>
  <c r="T361" i="9"/>
  <c r="T362" i="9"/>
  <c r="T363" i="9"/>
  <c r="T364" i="9"/>
  <c r="T365" i="9"/>
  <c r="T366" i="9"/>
  <c r="T367" i="9"/>
  <c r="T368" i="9"/>
  <c r="T369" i="9"/>
  <c r="T370" i="9"/>
  <c r="T371" i="9"/>
  <c r="T372" i="9"/>
  <c r="T373" i="9"/>
  <c r="T374" i="9"/>
  <c r="T375" i="9"/>
  <c r="T376" i="9"/>
  <c r="T377" i="9"/>
  <c r="T378" i="9"/>
  <c r="T379" i="9"/>
  <c r="T380" i="9"/>
  <c r="T381" i="9"/>
  <c r="T382" i="9"/>
  <c r="T383" i="9"/>
  <c r="T384" i="9"/>
  <c r="T385" i="9"/>
  <c r="T386" i="9"/>
  <c r="T387" i="9"/>
  <c r="T388" i="9"/>
  <c r="T389" i="9"/>
  <c r="T390" i="9"/>
  <c r="T391" i="9"/>
  <c r="T392" i="9"/>
  <c r="T393" i="9"/>
  <c r="T394" i="9"/>
  <c r="T395" i="9"/>
  <c r="T396" i="9"/>
  <c r="T397" i="9"/>
  <c r="T398" i="9"/>
  <c r="T399" i="9"/>
  <c r="T400" i="9"/>
  <c r="T401" i="9"/>
  <c r="T402" i="9"/>
  <c r="T403" i="9"/>
  <c r="T404" i="9"/>
  <c r="T405" i="9"/>
  <c r="T406" i="9"/>
  <c r="T407" i="9"/>
  <c r="T408" i="9"/>
  <c r="T409" i="9"/>
  <c r="T410" i="9"/>
  <c r="T411" i="9"/>
  <c r="T412" i="9"/>
  <c r="T413" i="9"/>
  <c r="T414" i="9"/>
  <c r="T415" i="9"/>
  <c r="T416" i="9"/>
  <c r="T417" i="9"/>
  <c r="T418" i="9"/>
  <c r="T419" i="9"/>
  <c r="T420" i="9"/>
  <c r="T421" i="9"/>
  <c r="T422" i="9"/>
  <c r="T423" i="9"/>
  <c r="T424" i="9"/>
  <c r="T425" i="9"/>
  <c r="T426" i="9"/>
  <c r="T427" i="9"/>
  <c r="T428" i="9"/>
  <c r="T429" i="9"/>
  <c r="T430" i="9"/>
  <c r="T431" i="9"/>
  <c r="T432" i="9"/>
  <c r="T433" i="9"/>
  <c r="T434" i="9"/>
  <c r="T435" i="9"/>
  <c r="T436" i="9"/>
  <c r="T437" i="9"/>
  <c r="T438" i="9"/>
  <c r="T439" i="9"/>
  <c r="T440" i="9"/>
  <c r="T441" i="9"/>
  <c r="T442" i="9"/>
  <c r="T443" i="9"/>
  <c r="T444" i="9"/>
  <c r="T445" i="9"/>
  <c r="T446" i="9"/>
  <c r="T447" i="9"/>
  <c r="T448" i="9"/>
  <c r="T449" i="9"/>
  <c r="T450" i="9"/>
  <c r="T451" i="9"/>
  <c r="T452" i="9"/>
  <c r="T453" i="9"/>
  <c r="T454" i="9"/>
  <c r="T455" i="9"/>
  <c r="T456" i="9"/>
  <c r="T457" i="9"/>
  <c r="T458" i="9"/>
  <c r="T459" i="9"/>
  <c r="T460" i="9"/>
  <c r="T461" i="9"/>
  <c r="T462" i="9"/>
  <c r="T463" i="9"/>
  <c r="T464" i="9"/>
  <c r="T465" i="9"/>
  <c r="T466" i="9"/>
  <c r="T467" i="9"/>
  <c r="T468" i="9"/>
  <c r="T469" i="9"/>
  <c r="T470" i="9"/>
  <c r="T471" i="9"/>
  <c r="T472" i="9"/>
  <c r="T473" i="9"/>
  <c r="T474" i="9"/>
  <c r="T475" i="9"/>
  <c r="T476" i="9"/>
  <c r="T477" i="9"/>
  <c r="T478" i="9"/>
  <c r="T479" i="9"/>
  <c r="T480" i="9"/>
  <c r="T481" i="9"/>
  <c r="T482" i="9"/>
  <c r="T483" i="9"/>
  <c r="T484" i="9"/>
  <c r="T485" i="9"/>
  <c r="T486" i="9"/>
  <c r="T487" i="9"/>
  <c r="T488" i="9"/>
  <c r="T489" i="9"/>
  <c r="T490" i="9"/>
  <c r="T3" i="9"/>
  <c r="U4" i="9"/>
  <c r="V4" i="9"/>
  <c r="U5" i="9"/>
  <c r="V5" i="9"/>
  <c r="U6" i="9"/>
  <c r="V6" i="9"/>
  <c r="U7" i="9"/>
  <c r="V7" i="9"/>
  <c r="U8" i="9"/>
  <c r="V8" i="9"/>
  <c r="U9" i="9"/>
  <c r="V9"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U33" i="9"/>
  <c r="V33" i="9"/>
  <c r="U34" i="9"/>
  <c r="V34" i="9"/>
  <c r="U35" i="9"/>
  <c r="V35" i="9"/>
  <c r="U36" i="9"/>
  <c r="V36" i="9"/>
  <c r="U37" i="9"/>
  <c r="V37" i="9"/>
  <c r="U38" i="9"/>
  <c r="V38" i="9"/>
  <c r="U39" i="9"/>
  <c r="V39" i="9"/>
  <c r="U40" i="9"/>
  <c r="V40" i="9"/>
  <c r="U41" i="9"/>
  <c r="V41" i="9"/>
  <c r="U42" i="9"/>
  <c r="V42" i="9"/>
  <c r="U43" i="9"/>
  <c r="V43" i="9"/>
  <c r="U44" i="9"/>
  <c r="V44" i="9"/>
  <c r="U45" i="9"/>
  <c r="V45" i="9"/>
  <c r="U46" i="9"/>
  <c r="V46" i="9"/>
  <c r="U47" i="9"/>
  <c r="V47" i="9"/>
  <c r="U48" i="9"/>
  <c r="V48" i="9"/>
  <c r="U49" i="9"/>
  <c r="V49" i="9"/>
  <c r="U50" i="9"/>
  <c r="V50" i="9"/>
  <c r="U51" i="9"/>
  <c r="V51" i="9"/>
  <c r="U52" i="9"/>
  <c r="V52" i="9"/>
  <c r="U53" i="9"/>
  <c r="V53" i="9"/>
  <c r="U54" i="9"/>
  <c r="V54" i="9"/>
  <c r="U55" i="9"/>
  <c r="V55" i="9"/>
  <c r="U56" i="9"/>
  <c r="V56" i="9"/>
  <c r="U57" i="9"/>
  <c r="V57" i="9"/>
  <c r="U58" i="9"/>
  <c r="V58" i="9"/>
  <c r="U59" i="9"/>
  <c r="V59" i="9"/>
  <c r="U60" i="9"/>
  <c r="V60" i="9"/>
  <c r="U61" i="9"/>
  <c r="V61" i="9"/>
  <c r="U62" i="9"/>
  <c r="V62" i="9"/>
  <c r="U63" i="9"/>
  <c r="V63" i="9"/>
  <c r="U64" i="9"/>
  <c r="V64" i="9"/>
  <c r="U65" i="9"/>
  <c r="V65" i="9"/>
  <c r="U66" i="9"/>
  <c r="V66" i="9"/>
  <c r="U67" i="9"/>
  <c r="V67" i="9"/>
  <c r="U68" i="9"/>
  <c r="V68" i="9"/>
  <c r="U69" i="9"/>
  <c r="V69" i="9"/>
  <c r="U70" i="9"/>
  <c r="V70" i="9"/>
  <c r="U71" i="9"/>
  <c r="V71" i="9"/>
  <c r="U72" i="9"/>
  <c r="V72" i="9"/>
  <c r="U73" i="9"/>
  <c r="V73" i="9"/>
  <c r="U74" i="9"/>
  <c r="V74" i="9"/>
  <c r="U75" i="9"/>
  <c r="V75" i="9"/>
  <c r="U76" i="9"/>
  <c r="V76" i="9"/>
  <c r="U77" i="9"/>
  <c r="V77" i="9"/>
  <c r="U78" i="9"/>
  <c r="V78" i="9"/>
  <c r="U79" i="9"/>
  <c r="V79" i="9"/>
  <c r="U80" i="9"/>
  <c r="V80" i="9"/>
  <c r="U81" i="9"/>
  <c r="V81" i="9"/>
  <c r="U82" i="9"/>
  <c r="V82" i="9"/>
  <c r="U83" i="9"/>
  <c r="V83" i="9"/>
  <c r="U84" i="9"/>
  <c r="V84" i="9"/>
  <c r="U85" i="9"/>
  <c r="V85" i="9"/>
  <c r="U86" i="9"/>
  <c r="V86" i="9"/>
  <c r="U87" i="9"/>
  <c r="V87" i="9"/>
  <c r="U88" i="9"/>
  <c r="V88" i="9"/>
  <c r="U89" i="9"/>
  <c r="V89" i="9"/>
  <c r="U90" i="9"/>
  <c r="V90" i="9"/>
  <c r="U91" i="9"/>
  <c r="V91" i="9"/>
  <c r="U92" i="9"/>
  <c r="V92" i="9"/>
  <c r="U93" i="9"/>
  <c r="V93" i="9"/>
  <c r="U94" i="9"/>
  <c r="V94" i="9"/>
  <c r="U95" i="9"/>
  <c r="V95" i="9"/>
  <c r="U96" i="9"/>
  <c r="V96" i="9"/>
  <c r="U97" i="9"/>
  <c r="V97" i="9"/>
  <c r="U98" i="9"/>
  <c r="V98" i="9"/>
  <c r="U99" i="9"/>
  <c r="V99" i="9"/>
  <c r="U100" i="9"/>
  <c r="V100" i="9"/>
  <c r="U101" i="9"/>
  <c r="V101" i="9"/>
  <c r="U102" i="9"/>
  <c r="V102" i="9"/>
  <c r="U103" i="9"/>
  <c r="V103" i="9"/>
  <c r="U104" i="9"/>
  <c r="V104" i="9"/>
  <c r="U105" i="9"/>
  <c r="V105" i="9"/>
  <c r="U106" i="9"/>
  <c r="V106" i="9"/>
  <c r="U107" i="9"/>
  <c r="V107" i="9"/>
  <c r="U108" i="9"/>
  <c r="V108" i="9"/>
  <c r="U109" i="9"/>
  <c r="V109" i="9"/>
  <c r="U110" i="9"/>
  <c r="V110" i="9"/>
  <c r="U111" i="9"/>
  <c r="V111" i="9"/>
  <c r="U112" i="9"/>
  <c r="V112" i="9"/>
  <c r="U113" i="9"/>
  <c r="V113" i="9"/>
  <c r="U114" i="9"/>
  <c r="V114" i="9"/>
  <c r="U115" i="9"/>
  <c r="V115" i="9"/>
  <c r="U116" i="9"/>
  <c r="V116" i="9"/>
  <c r="U117" i="9"/>
  <c r="V117" i="9"/>
  <c r="U118" i="9"/>
  <c r="V118" i="9"/>
  <c r="U119" i="9"/>
  <c r="V119" i="9"/>
  <c r="U120" i="9"/>
  <c r="V120" i="9"/>
  <c r="U121" i="9"/>
  <c r="V121" i="9"/>
  <c r="U122" i="9"/>
  <c r="V122" i="9"/>
  <c r="U123" i="9"/>
  <c r="V123" i="9"/>
  <c r="U124" i="9"/>
  <c r="V124" i="9"/>
  <c r="U125" i="9"/>
  <c r="V125" i="9"/>
  <c r="U126" i="9"/>
  <c r="V126" i="9"/>
  <c r="U127" i="9"/>
  <c r="V127" i="9"/>
  <c r="U128" i="9"/>
  <c r="V128" i="9"/>
  <c r="U129" i="9"/>
  <c r="V129" i="9"/>
  <c r="U130" i="9"/>
  <c r="V130" i="9"/>
  <c r="U131" i="9"/>
  <c r="V131" i="9"/>
  <c r="U132" i="9"/>
  <c r="V132" i="9"/>
  <c r="U133" i="9"/>
  <c r="V133" i="9"/>
  <c r="U134" i="9"/>
  <c r="V134" i="9"/>
  <c r="U135" i="9"/>
  <c r="V135" i="9"/>
  <c r="U136" i="9"/>
  <c r="V136" i="9"/>
  <c r="U137" i="9"/>
  <c r="V137" i="9"/>
  <c r="U138" i="9"/>
  <c r="V138" i="9"/>
  <c r="U139" i="9"/>
  <c r="V139" i="9"/>
  <c r="U140" i="9"/>
  <c r="V140" i="9"/>
  <c r="U141" i="9"/>
  <c r="V141" i="9"/>
  <c r="U142" i="9"/>
  <c r="V142" i="9"/>
  <c r="U143" i="9"/>
  <c r="V143" i="9"/>
  <c r="U144" i="9"/>
  <c r="V144" i="9"/>
  <c r="U145" i="9"/>
  <c r="V145" i="9"/>
  <c r="U146" i="9"/>
  <c r="V146" i="9"/>
  <c r="U147" i="9"/>
  <c r="V147" i="9"/>
  <c r="U148" i="9"/>
  <c r="V148" i="9"/>
  <c r="U149" i="9"/>
  <c r="V149" i="9"/>
  <c r="U150" i="9"/>
  <c r="V150" i="9"/>
  <c r="U151" i="9"/>
  <c r="V151" i="9"/>
  <c r="U152" i="9"/>
  <c r="V152" i="9"/>
  <c r="U153" i="9"/>
  <c r="V153" i="9"/>
  <c r="U154" i="9"/>
  <c r="V154" i="9"/>
  <c r="U155" i="9"/>
  <c r="V155" i="9"/>
  <c r="U156" i="9"/>
  <c r="V156" i="9"/>
  <c r="U157" i="9"/>
  <c r="V157" i="9"/>
  <c r="U158" i="9"/>
  <c r="V158" i="9"/>
  <c r="U159" i="9"/>
  <c r="V159" i="9"/>
  <c r="U160" i="9"/>
  <c r="V160" i="9"/>
  <c r="U161" i="9"/>
  <c r="V161" i="9"/>
  <c r="U162" i="9"/>
  <c r="V162" i="9"/>
  <c r="U163" i="9"/>
  <c r="V163" i="9"/>
  <c r="U164" i="9"/>
  <c r="V164" i="9"/>
  <c r="U165" i="9"/>
  <c r="V165" i="9"/>
  <c r="U166" i="9"/>
  <c r="V166" i="9"/>
  <c r="U167" i="9"/>
  <c r="V167" i="9"/>
  <c r="U168" i="9"/>
  <c r="V168" i="9"/>
  <c r="U169" i="9"/>
  <c r="V169" i="9"/>
  <c r="U170" i="9"/>
  <c r="V170" i="9"/>
  <c r="U171" i="9"/>
  <c r="V171" i="9"/>
  <c r="U172" i="9"/>
  <c r="V172" i="9"/>
  <c r="U173" i="9"/>
  <c r="V173" i="9"/>
  <c r="U174" i="9"/>
  <c r="V174" i="9"/>
  <c r="U175" i="9"/>
  <c r="V175" i="9"/>
  <c r="U176" i="9"/>
  <c r="V176" i="9"/>
  <c r="U177" i="9"/>
  <c r="V177" i="9"/>
  <c r="U178" i="9"/>
  <c r="V178" i="9"/>
  <c r="U179" i="9"/>
  <c r="V179" i="9"/>
  <c r="U180" i="9"/>
  <c r="V180" i="9"/>
  <c r="U181" i="9"/>
  <c r="V181" i="9"/>
  <c r="U182" i="9"/>
  <c r="V182" i="9"/>
  <c r="U183" i="9"/>
  <c r="V183" i="9"/>
  <c r="U184" i="9"/>
  <c r="V184" i="9"/>
  <c r="U185" i="9"/>
  <c r="V185" i="9"/>
  <c r="U186" i="9"/>
  <c r="V186" i="9"/>
  <c r="U187" i="9"/>
  <c r="V187" i="9"/>
  <c r="U188" i="9"/>
  <c r="V188" i="9"/>
  <c r="U189" i="9"/>
  <c r="V189" i="9"/>
  <c r="U190" i="9"/>
  <c r="V190" i="9"/>
  <c r="U191" i="9"/>
  <c r="V191" i="9"/>
  <c r="U192" i="9"/>
  <c r="V192" i="9"/>
  <c r="U193" i="9"/>
  <c r="V193" i="9"/>
  <c r="U194" i="9"/>
  <c r="V194" i="9"/>
  <c r="U195" i="9"/>
  <c r="V195" i="9"/>
  <c r="U196" i="9"/>
  <c r="V196" i="9"/>
  <c r="U197" i="9"/>
  <c r="V197" i="9"/>
  <c r="U198" i="9"/>
  <c r="V198" i="9"/>
  <c r="U199" i="9"/>
  <c r="V199" i="9"/>
  <c r="U200" i="9"/>
  <c r="V200" i="9"/>
  <c r="U201" i="9"/>
  <c r="V201" i="9"/>
  <c r="U202" i="9"/>
  <c r="V202" i="9"/>
  <c r="U203" i="9"/>
  <c r="V203" i="9"/>
  <c r="U204" i="9"/>
  <c r="V204" i="9"/>
  <c r="U205" i="9"/>
  <c r="V205" i="9"/>
  <c r="U206" i="9"/>
  <c r="V206" i="9"/>
  <c r="U207" i="9"/>
  <c r="V207" i="9"/>
  <c r="U208" i="9"/>
  <c r="V208" i="9"/>
  <c r="U209" i="9"/>
  <c r="V209" i="9"/>
  <c r="U210" i="9"/>
  <c r="V210" i="9"/>
  <c r="U211" i="9"/>
  <c r="V211" i="9"/>
  <c r="U212" i="9"/>
  <c r="V212" i="9"/>
  <c r="U213" i="9"/>
  <c r="V213" i="9"/>
  <c r="U214" i="9"/>
  <c r="V214" i="9"/>
  <c r="U215" i="9"/>
  <c r="V215" i="9"/>
  <c r="U216" i="9"/>
  <c r="V216" i="9"/>
  <c r="U217" i="9"/>
  <c r="V217" i="9"/>
  <c r="U218" i="9"/>
  <c r="V218" i="9"/>
  <c r="U219" i="9"/>
  <c r="V219" i="9"/>
  <c r="U220" i="9"/>
  <c r="V220" i="9"/>
  <c r="U221" i="9"/>
  <c r="V221" i="9"/>
  <c r="U222" i="9"/>
  <c r="V222" i="9"/>
  <c r="U223" i="9"/>
  <c r="V223" i="9"/>
  <c r="U224" i="9"/>
  <c r="V224" i="9"/>
  <c r="U225" i="9"/>
  <c r="V225" i="9"/>
  <c r="U226" i="9"/>
  <c r="V226" i="9"/>
  <c r="U227" i="9"/>
  <c r="V227" i="9"/>
  <c r="U228" i="9"/>
  <c r="V228" i="9"/>
  <c r="U229" i="9"/>
  <c r="V229" i="9"/>
  <c r="U230" i="9"/>
  <c r="V230" i="9"/>
  <c r="U231" i="9"/>
  <c r="V231" i="9"/>
  <c r="U232" i="9"/>
  <c r="V232" i="9"/>
  <c r="U233" i="9"/>
  <c r="V233" i="9"/>
  <c r="U234" i="9"/>
  <c r="V234" i="9"/>
  <c r="U235" i="9"/>
  <c r="V235" i="9"/>
  <c r="U236" i="9"/>
  <c r="V236" i="9"/>
  <c r="U237" i="9"/>
  <c r="V237" i="9"/>
  <c r="U238" i="9"/>
  <c r="V238" i="9"/>
  <c r="U239" i="9"/>
  <c r="V239" i="9"/>
  <c r="U240" i="9"/>
  <c r="V240" i="9"/>
  <c r="U241" i="9"/>
  <c r="V241" i="9"/>
  <c r="U242" i="9"/>
  <c r="V242" i="9"/>
  <c r="U243" i="9"/>
  <c r="V243" i="9"/>
  <c r="U244" i="9"/>
  <c r="V244" i="9"/>
  <c r="U245" i="9"/>
  <c r="V245" i="9"/>
  <c r="U246" i="9"/>
  <c r="V246" i="9"/>
  <c r="U247" i="9"/>
  <c r="V247" i="9"/>
  <c r="U248" i="9"/>
  <c r="V248" i="9"/>
  <c r="U249" i="9"/>
  <c r="V249" i="9"/>
  <c r="U250" i="9"/>
  <c r="V250" i="9"/>
  <c r="U251" i="9"/>
  <c r="V251" i="9"/>
  <c r="U252" i="9"/>
  <c r="V252" i="9"/>
  <c r="U253" i="9"/>
  <c r="V253" i="9"/>
  <c r="U254" i="9"/>
  <c r="V254" i="9"/>
  <c r="U255" i="9"/>
  <c r="V255" i="9"/>
  <c r="U256" i="9"/>
  <c r="V256" i="9"/>
  <c r="U257" i="9"/>
  <c r="V257" i="9"/>
  <c r="U258" i="9"/>
  <c r="V258" i="9"/>
  <c r="U259" i="9"/>
  <c r="V259" i="9"/>
  <c r="U260" i="9"/>
  <c r="V260" i="9"/>
  <c r="U261" i="9"/>
  <c r="V261" i="9"/>
  <c r="U262" i="9"/>
  <c r="V262" i="9"/>
  <c r="U263" i="9"/>
  <c r="V263" i="9"/>
  <c r="U264" i="9"/>
  <c r="V264" i="9"/>
  <c r="U265" i="9"/>
  <c r="V265" i="9"/>
  <c r="U266" i="9"/>
  <c r="V266" i="9"/>
  <c r="U267" i="9"/>
  <c r="V267" i="9"/>
  <c r="U268" i="9"/>
  <c r="V268" i="9"/>
  <c r="U269" i="9"/>
  <c r="V269" i="9"/>
  <c r="U270" i="9"/>
  <c r="V270" i="9"/>
  <c r="U271" i="9"/>
  <c r="V271" i="9"/>
  <c r="U272" i="9"/>
  <c r="V272" i="9"/>
  <c r="U273" i="9"/>
  <c r="V273" i="9"/>
  <c r="U274" i="9"/>
  <c r="V274" i="9"/>
  <c r="U275" i="9"/>
  <c r="V275" i="9"/>
  <c r="U276" i="9"/>
  <c r="V276" i="9"/>
  <c r="U277" i="9"/>
  <c r="V277" i="9"/>
  <c r="U278" i="9"/>
  <c r="V278" i="9"/>
  <c r="U279" i="9"/>
  <c r="V279" i="9"/>
  <c r="U280" i="9"/>
  <c r="V280" i="9"/>
  <c r="U281" i="9"/>
  <c r="V281" i="9"/>
  <c r="U282" i="9"/>
  <c r="V282" i="9"/>
  <c r="U283" i="9"/>
  <c r="V283" i="9"/>
  <c r="U284" i="9"/>
  <c r="V284" i="9"/>
  <c r="U285" i="9"/>
  <c r="V285" i="9"/>
  <c r="U286" i="9"/>
  <c r="V286" i="9"/>
  <c r="U287" i="9"/>
  <c r="V287" i="9"/>
  <c r="U288" i="9"/>
  <c r="V288" i="9"/>
  <c r="U289" i="9"/>
  <c r="V289" i="9"/>
  <c r="U290" i="9"/>
  <c r="V290" i="9"/>
  <c r="U291" i="9"/>
  <c r="V291" i="9"/>
  <c r="U292" i="9"/>
  <c r="V292" i="9"/>
  <c r="U293" i="9"/>
  <c r="V293" i="9"/>
  <c r="U294" i="9"/>
  <c r="V294" i="9"/>
  <c r="U295" i="9"/>
  <c r="V295" i="9"/>
  <c r="U296" i="9"/>
  <c r="V296" i="9"/>
  <c r="U297" i="9"/>
  <c r="V297" i="9"/>
  <c r="U298" i="9"/>
  <c r="V298" i="9"/>
  <c r="U299" i="9"/>
  <c r="V299" i="9"/>
  <c r="U300" i="9"/>
  <c r="V300" i="9"/>
  <c r="U301" i="9"/>
  <c r="V301" i="9"/>
  <c r="U302" i="9"/>
  <c r="V302" i="9"/>
  <c r="U303" i="9"/>
  <c r="V303" i="9"/>
  <c r="U304" i="9"/>
  <c r="V304" i="9"/>
  <c r="U305" i="9"/>
  <c r="V305" i="9"/>
  <c r="U306" i="9"/>
  <c r="V306" i="9"/>
  <c r="U307" i="9"/>
  <c r="V307" i="9"/>
  <c r="U308" i="9"/>
  <c r="V308" i="9"/>
  <c r="U309" i="9"/>
  <c r="V309" i="9"/>
  <c r="U310" i="9"/>
  <c r="V310" i="9"/>
  <c r="U311" i="9"/>
  <c r="V311" i="9"/>
  <c r="U312" i="9"/>
  <c r="V312" i="9"/>
  <c r="U313" i="9"/>
  <c r="V313" i="9"/>
  <c r="U314" i="9"/>
  <c r="V314" i="9"/>
  <c r="U315" i="9"/>
  <c r="V315" i="9"/>
  <c r="U316" i="9"/>
  <c r="V316" i="9"/>
  <c r="U317" i="9"/>
  <c r="V317" i="9"/>
  <c r="U318" i="9"/>
  <c r="V318" i="9"/>
  <c r="U319" i="9"/>
  <c r="V319" i="9"/>
  <c r="U320" i="9"/>
  <c r="V320" i="9"/>
  <c r="U321" i="9"/>
  <c r="V321" i="9"/>
  <c r="U322" i="9"/>
  <c r="V322" i="9"/>
  <c r="U323" i="9"/>
  <c r="V323" i="9"/>
  <c r="U324" i="9"/>
  <c r="V324" i="9"/>
  <c r="U325" i="9"/>
  <c r="V325" i="9"/>
  <c r="U326" i="9"/>
  <c r="V326" i="9"/>
  <c r="U327" i="9"/>
  <c r="V327" i="9"/>
  <c r="U328" i="9"/>
  <c r="V328" i="9"/>
  <c r="U329" i="9"/>
  <c r="V329" i="9"/>
  <c r="U330" i="9"/>
  <c r="V330" i="9"/>
  <c r="U331" i="9"/>
  <c r="V331" i="9"/>
  <c r="U332" i="9"/>
  <c r="V332" i="9"/>
  <c r="U333" i="9"/>
  <c r="V333" i="9"/>
  <c r="U334" i="9"/>
  <c r="V334" i="9"/>
  <c r="U335" i="9"/>
  <c r="V335" i="9"/>
  <c r="U336" i="9"/>
  <c r="V336" i="9"/>
  <c r="U337" i="9"/>
  <c r="V337" i="9"/>
  <c r="U338" i="9"/>
  <c r="V338" i="9"/>
  <c r="U339" i="9"/>
  <c r="V339" i="9"/>
  <c r="U340" i="9"/>
  <c r="V340" i="9"/>
  <c r="U341" i="9"/>
  <c r="V341" i="9"/>
  <c r="U342" i="9"/>
  <c r="V342" i="9"/>
  <c r="U343" i="9"/>
  <c r="V343" i="9"/>
  <c r="U344" i="9"/>
  <c r="V344" i="9"/>
  <c r="U345" i="9"/>
  <c r="V345" i="9"/>
  <c r="U346" i="9"/>
  <c r="V346" i="9"/>
  <c r="U347" i="9"/>
  <c r="V347" i="9"/>
  <c r="U348" i="9"/>
  <c r="V348" i="9"/>
  <c r="U349" i="9"/>
  <c r="V349" i="9"/>
  <c r="U350" i="9"/>
  <c r="V350" i="9"/>
  <c r="U351" i="9"/>
  <c r="V351" i="9"/>
  <c r="U352" i="9"/>
  <c r="V352" i="9"/>
  <c r="U353" i="9"/>
  <c r="V353" i="9"/>
  <c r="U354" i="9"/>
  <c r="V354" i="9"/>
  <c r="U355" i="9"/>
  <c r="V355" i="9"/>
  <c r="U356" i="9"/>
  <c r="V356" i="9"/>
  <c r="U357" i="9"/>
  <c r="V357" i="9"/>
  <c r="U358" i="9"/>
  <c r="V358" i="9"/>
  <c r="U359" i="9"/>
  <c r="V359" i="9"/>
  <c r="U360" i="9"/>
  <c r="V360" i="9"/>
  <c r="U361" i="9"/>
  <c r="V361" i="9"/>
  <c r="U362" i="9"/>
  <c r="V362" i="9"/>
  <c r="U363" i="9"/>
  <c r="V363" i="9"/>
  <c r="U364" i="9"/>
  <c r="V364" i="9"/>
  <c r="U365" i="9"/>
  <c r="V365" i="9"/>
  <c r="U366" i="9"/>
  <c r="V366" i="9"/>
  <c r="U367" i="9"/>
  <c r="V367" i="9"/>
  <c r="U368" i="9"/>
  <c r="V368" i="9"/>
  <c r="U369" i="9"/>
  <c r="V369" i="9"/>
  <c r="U370" i="9"/>
  <c r="V370" i="9"/>
  <c r="U371" i="9"/>
  <c r="V371" i="9"/>
  <c r="U372" i="9"/>
  <c r="V372" i="9"/>
  <c r="U373" i="9"/>
  <c r="V373" i="9"/>
  <c r="U374" i="9"/>
  <c r="V374" i="9"/>
  <c r="U375" i="9"/>
  <c r="V375" i="9"/>
  <c r="U376" i="9"/>
  <c r="V376" i="9"/>
  <c r="U377" i="9"/>
  <c r="V377" i="9"/>
  <c r="U378" i="9"/>
  <c r="V378" i="9"/>
  <c r="U379" i="9"/>
  <c r="V379" i="9"/>
  <c r="U380" i="9"/>
  <c r="V380" i="9"/>
  <c r="U381" i="9"/>
  <c r="V381" i="9"/>
  <c r="U382" i="9"/>
  <c r="V382" i="9"/>
  <c r="U383" i="9"/>
  <c r="V383" i="9"/>
  <c r="U384" i="9"/>
  <c r="V384" i="9"/>
  <c r="U385" i="9"/>
  <c r="V385" i="9"/>
  <c r="U386" i="9"/>
  <c r="V386" i="9"/>
  <c r="U387" i="9"/>
  <c r="V387" i="9"/>
  <c r="U388" i="9"/>
  <c r="V388" i="9"/>
  <c r="U389" i="9"/>
  <c r="V389" i="9"/>
  <c r="U390" i="9"/>
  <c r="V390" i="9"/>
  <c r="U391" i="9"/>
  <c r="V391" i="9"/>
  <c r="U392" i="9"/>
  <c r="V392" i="9"/>
  <c r="U393" i="9"/>
  <c r="V393" i="9"/>
  <c r="U394" i="9"/>
  <c r="V394" i="9"/>
  <c r="U395" i="9"/>
  <c r="V395" i="9"/>
  <c r="U396" i="9"/>
  <c r="V396" i="9"/>
  <c r="U397" i="9"/>
  <c r="V397" i="9"/>
  <c r="U398" i="9"/>
  <c r="V398" i="9"/>
  <c r="U399" i="9"/>
  <c r="V399" i="9"/>
  <c r="U400" i="9"/>
  <c r="V400" i="9"/>
  <c r="U401" i="9"/>
  <c r="V401" i="9"/>
  <c r="U402" i="9"/>
  <c r="V402" i="9"/>
  <c r="U403" i="9"/>
  <c r="V403" i="9"/>
  <c r="U404" i="9"/>
  <c r="V404" i="9"/>
  <c r="U405" i="9"/>
  <c r="V405" i="9"/>
  <c r="U406" i="9"/>
  <c r="V406" i="9"/>
  <c r="U407" i="9"/>
  <c r="V407" i="9"/>
  <c r="U408" i="9"/>
  <c r="V408" i="9"/>
  <c r="U409" i="9"/>
  <c r="V409" i="9"/>
  <c r="U410" i="9"/>
  <c r="V410" i="9"/>
  <c r="U411" i="9"/>
  <c r="V411" i="9"/>
  <c r="U412" i="9"/>
  <c r="V412" i="9"/>
  <c r="U413" i="9"/>
  <c r="V413" i="9"/>
  <c r="U414" i="9"/>
  <c r="V414" i="9"/>
  <c r="U415" i="9"/>
  <c r="V415" i="9"/>
  <c r="U416" i="9"/>
  <c r="V416" i="9"/>
  <c r="U417" i="9"/>
  <c r="V417" i="9"/>
  <c r="U418" i="9"/>
  <c r="V418" i="9"/>
  <c r="U419" i="9"/>
  <c r="V419" i="9"/>
  <c r="U420" i="9"/>
  <c r="V420" i="9"/>
  <c r="U421" i="9"/>
  <c r="V421" i="9"/>
  <c r="U422" i="9"/>
  <c r="V422" i="9"/>
  <c r="U423" i="9"/>
  <c r="V423" i="9"/>
  <c r="U424" i="9"/>
  <c r="V424" i="9"/>
  <c r="U425" i="9"/>
  <c r="V425" i="9"/>
  <c r="U426" i="9"/>
  <c r="V426" i="9"/>
  <c r="U427" i="9"/>
  <c r="V427" i="9"/>
  <c r="U428" i="9"/>
  <c r="V428" i="9"/>
  <c r="U429" i="9"/>
  <c r="V429" i="9"/>
  <c r="U430" i="9"/>
  <c r="V430" i="9"/>
  <c r="U431" i="9"/>
  <c r="V431" i="9"/>
  <c r="U432" i="9"/>
  <c r="V432" i="9"/>
  <c r="U433" i="9"/>
  <c r="V433" i="9"/>
  <c r="U434" i="9"/>
  <c r="V434" i="9"/>
  <c r="U435" i="9"/>
  <c r="V435" i="9"/>
  <c r="U436" i="9"/>
  <c r="V436" i="9"/>
  <c r="U437" i="9"/>
  <c r="V437" i="9"/>
  <c r="U438" i="9"/>
  <c r="V438" i="9"/>
  <c r="U439" i="9"/>
  <c r="V439" i="9"/>
  <c r="U440" i="9"/>
  <c r="V440" i="9"/>
  <c r="U441" i="9"/>
  <c r="V441" i="9"/>
  <c r="U442" i="9"/>
  <c r="V442" i="9"/>
  <c r="U443" i="9"/>
  <c r="V443" i="9"/>
  <c r="U444" i="9"/>
  <c r="V444" i="9"/>
  <c r="U445" i="9"/>
  <c r="V445" i="9"/>
  <c r="U446" i="9"/>
  <c r="V446" i="9"/>
  <c r="U447" i="9"/>
  <c r="V447" i="9"/>
  <c r="U448" i="9"/>
  <c r="V448" i="9"/>
  <c r="U449" i="9"/>
  <c r="V449" i="9"/>
  <c r="U450" i="9"/>
  <c r="V450" i="9"/>
  <c r="U451" i="9"/>
  <c r="V451" i="9"/>
  <c r="U452" i="9"/>
  <c r="V452" i="9"/>
  <c r="U453" i="9"/>
  <c r="V453" i="9"/>
  <c r="U454" i="9"/>
  <c r="V454" i="9"/>
  <c r="U455" i="9"/>
  <c r="V455" i="9"/>
  <c r="U456" i="9"/>
  <c r="V456" i="9"/>
  <c r="U457" i="9"/>
  <c r="V457" i="9"/>
  <c r="U458" i="9"/>
  <c r="V458" i="9"/>
  <c r="U459" i="9"/>
  <c r="V459" i="9"/>
  <c r="U460" i="9"/>
  <c r="V460" i="9"/>
  <c r="U461" i="9"/>
  <c r="V461" i="9"/>
  <c r="U462" i="9"/>
  <c r="V462" i="9"/>
  <c r="U463" i="9"/>
  <c r="V463" i="9"/>
  <c r="U464" i="9"/>
  <c r="V464" i="9"/>
  <c r="U465" i="9"/>
  <c r="V465" i="9"/>
  <c r="U466" i="9"/>
  <c r="V466" i="9"/>
  <c r="U467" i="9"/>
  <c r="V467" i="9"/>
  <c r="U468" i="9"/>
  <c r="V468" i="9"/>
  <c r="U469" i="9"/>
  <c r="V469" i="9"/>
  <c r="U470" i="9"/>
  <c r="V470" i="9"/>
  <c r="U471" i="9"/>
  <c r="V471" i="9"/>
  <c r="U472" i="9"/>
  <c r="V472" i="9"/>
  <c r="U473" i="9"/>
  <c r="V473" i="9"/>
  <c r="U474" i="9"/>
  <c r="V474" i="9"/>
  <c r="U475" i="9"/>
  <c r="V475" i="9"/>
  <c r="U476" i="9"/>
  <c r="V476" i="9"/>
  <c r="U477" i="9"/>
  <c r="V477" i="9"/>
  <c r="U478" i="9"/>
  <c r="V478" i="9"/>
  <c r="U479" i="9"/>
  <c r="V479" i="9"/>
  <c r="U480" i="9"/>
  <c r="V480" i="9"/>
  <c r="U481" i="9"/>
  <c r="V481" i="9"/>
  <c r="U482" i="9"/>
  <c r="V482" i="9"/>
  <c r="U483" i="9"/>
  <c r="V483" i="9"/>
  <c r="U484" i="9"/>
  <c r="V484" i="9"/>
  <c r="U485" i="9"/>
  <c r="V485" i="9"/>
  <c r="U486" i="9"/>
  <c r="V486" i="9"/>
  <c r="U487" i="9"/>
  <c r="V487" i="9"/>
  <c r="U488" i="9"/>
  <c r="V488" i="9"/>
  <c r="U489" i="9"/>
  <c r="V489" i="9"/>
  <c r="U490" i="9"/>
  <c r="V490" i="9"/>
  <c r="V3" i="9"/>
  <c r="U3" i="9"/>
  <c r="S1" i="9" l="1"/>
  <c r="W3" i="9"/>
  <c r="W4" i="9"/>
  <c r="W5" i="9"/>
  <c r="W6" i="9"/>
  <c r="W7" i="9"/>
  <c r="W8" i="9"/>
  <c r="W9" i="9"/>
  <c r="W10" i="9"/>
  <c r="W11" i="9"/>
  <c r="W12" i="9"/>
  <c r="W13" i="9"/>
  <c r="W14" i="9"/>
  <c r="W15" i="9"/>
  <c r="W16" i="9"/>
  <c r="W17" i="9"/>
  <c r="W18" i="9"/>
  <c r="W19" i="9"/>
  <c r="W20" i="9"/>
  <c r="W21" i="9"/>
  <c r="W22" i="9"/>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72" i="9"/>
  <c r="W73" i="9"/>
  <c r="W74" i="9"/>
  <c r="W75" i="9"/>
  <c r="W76" i="9"/>
  <c r="W77" i="9"/>
  <c r="W78" i="9"/>
  <c r="W79" i="9"/>
  <c r="W80" i="9"/>
  <c r="W81" i="9"/>
  <c r="W82" i="9"/>
  <c r="W83" i="9"/>
  <c r="W84" i="9"/>
  <c r="W85" i="9"/>
  <c r="W86" i="9"/>
  <c r="W87" i="9"/>
  <c r="W88" i="9"/>
  <c r="W89" i="9"/>
  <c r="W90" i="9"/>
  <c r="W91" i="9"/>
  <c r="W92" i="9"/>
  <c r="W93" i="9"/>
  <c r="W94" i="9"/>
  <c r="W95" i="9"/>
  <c r="W96" i="9"/>
  <c r="W97" i="9"/>
  <c r="W98" i="9"/>
  <c r="W99" i="9"/>
  <c r="W100" i="9"/>
  <c r="W101" i="9"/>
  <c r="W102" i="9"/>
  <c r="W103" i="9"/>
  <c r="W104" i="9"/>
  <c r="W105" i="9"/>
  <c r="W106" i="9"/>
  <c r="W107" i="9"/>
  <c r="W108" i="9"/>
  <c r="W109" i="9"/>
  <c r="W110" i="9"/>
  <c r="W111" i="9"/>
  <c r="W112" i="9"/>
  <c r="W113" i="9"/>
  <c r="W114" i="9"/>
  <c r="W115" i="9"/>
  <c r="W116" i="9"/>
  <c r="W117" i="9"/>
  <c r="W118" i="9"/>
  <c r="W119" i="9"/>
  <c r="W120" i="9"/>
  <c r="W121" i="9"/>
  <c r="W122" i="9"/>
  <c r="W123" i="9"/>
  <c r="W124" i="9"/>
  <c r="W125" i="9"/>
  <c r="W126" i="9"/>
  <c r="W127" i="9"/>
  <c r="W128" i="9"/>
  <c r="W129" i="9"/>
  <c r="W130" i="9"/>
  <c r="W131" i="9"/>
  <c r="W132" i="9"/>
  <c r="W133" i="9"/>
  <c r="W134" i="9"/>
  <c r="W135" i="9"/>
  <c r="W136" i="9"/>
  <c r="W137" i="9"/>
  <c r="W138" i="9"/>
  <c r="W139" i="9"/>
  <c r="W140" i="9"/>
  <c r="W141" i="9"/>
  <c r="W142" i="9"/>
  <c r="W143" i="9"/>
  <c r="W144" i="9"/>
  <c r="W145" i="9"/>
  <c r="W146" i="9"/>
  <c r="W147" i="9"/>
  <c r="W148" i="9"/>
  <c r="W149" i="9"/>
  <c r="W150" i="9"/>
  <c r="W151" i="9"/>
  <c r="W152" i="9"/>
  <c r="W153" i="9"/>
  <c r="W154" i="9"/>
  <c r="W155" i="9"/>
  <c r="W156" i="9"/>
  <c r="W157" i="9"/>
  <c r="W158" i="9"/>
  <c r="W159" i="9"/>
  <c r="W160" i="9"/>
  <c r="W161" i="9"/>
  <c r="W162" i="9"/>
  <c r="W163" i="9"/>
  <c r="W164" i="9"/>
  <c r="W165" i="9"/>
  <c r="W166" i="9"/>
  <c r="W167" i="9"/>
  <c r="W168" i="9"/>
  <c r="W169" i="9"/>
  <c r="W170" i="9"/>
  <c r="W171" i="9"/>
  <c r="W172" i="9"/>
  <c r="W173" i="9"/>
  <c r="W174" i="9"/>
  <c r="W175" i="9"/>
  <c r="W176" i="9"/>
  <c r="W177" i="9"/>
  <c r="W178" i="9"/>
  <c r="W179" i="9"/>
  <c r="W180" i="9"/>
  <c r="W181" i="9"/>
  <c r="W182" i="9"/>
  <c r="W183" i="9"/>
  <c r="W184" i="9"/>
  <c r="W185" i="9"/>
  <c r="W186" i="9"/>
  <c r="W187" i="9"/>
  <c r="W188" i="9"/>
  <c r="W189" i="9"/>
  <c r="W190" i="9"/>
  <c r="W191" i="9"/>
  <c r="W192" i="9"/>
  <c r="W193" i="9"/>
  <c r="W194" i="9"/>
  <c r="W195" i="9"/>
  <c r="W196" i="9"/>
  <c r="W197" i="9"/>
  <c r="W198" i="9"/>
  <c r="W199" i="9"/>
  <c r="W200" i="9"/>
  <c r="W201" i="9"/>
  <c r="W202" i="9"/>
  <c r="W203" i="9"/>
  <c r="W204" i="9"/>
  <c r="W205" i="9"/>
  <c r="W206" i="9"/>
  <c r="W207" i="9"/>
  <c r="W208" i="9"/>
  <c r="W209" i="9"/>
  <c r="W210" i="9"/>
  <c r="W211" i="9"/>
  <c r="W212" i="9"/>
  <c r="W213" i="9"/>
  <c r="W214" i="9"/>
  <c r="W215" i="9"/>
  <c r="W216" i="9"/>
  <c r="W217" i="9"/>
  <c r="W218" i="9"/>
  <c r="W219" i="9"/>
  <c r="W220" i="9"/>
  <c r="W221" i="9"/>
  <c r="W222" i="9"/>
  <c r="W223" i="9"/>
  <c r="W224" i="9"/>
  <c r="W225" i="9"/>
  <c r="W226" i="9"/>
  <c r="W227" i="9"/>
  <c r="W228" i="9"/>
  <c r="W229" i="9"/>
  <c r="W230" i="9"/>
  <c r="W231" i="9"/>
  <c r="W232" i="9"/>
  <c r="W233" i="9"/>
  <c r="W234" i="9"/>
  <c r="W235" i="9"/>
  <c r="W236" i="9"/>
  <c r="W237" i="9"/>
  <c r="W238" i="9"/>
  <c r="W239" i="9"/>
  <c r="W240" i="9"/>
  <c r="W241" i="9"/>
  <c r="W242" i="9"/>
  <c r="W243" i="9"/>
  <c r="W244" i="9"/>
  <c r="W245" i="9"/>
  <c r="W246" i="9"/>
  <c r="W247" i="9"/>
  <c r="W248" i="9"/>
  <c r="W249" i="9"/>
  <c r="W250" i="9"/>
  <c r="W251" i="9"/>
  <c r="W252" i="9"/>
  <c r="W253" i="9"/>
  <c r="W254" i="9"/>
  <c r="W255" i="9"/>
  <c r="W256" i="9"/>
  <c r="W257" i="9"/>
  <c r="W258" i="9"/>
  <c r="W259" i="9"/>
  <c r="W260" i="9"/>
  <c r="W261" i="9"/>
  <c r="W262" i="9"/>
  <c r="W263" i="9"/>
  <c r="W264" i="9"/>
  <c r="W265" i="9"/>
  <c r="W266" i="9"/>
  <c r="W267" i="9"/>
  <c r="W268" i="9"/>
  <c r="W269" i="9"/>
  <c r="W270" i="9"/>
  <c r="W271" i="9"/>
  <c r="W272" i="9"/>
  <c r="W273" i="9"/>
  <c r="W274" i="9"/>
  <c r="W275" i="9"/>
  <c r="W276" i="9"/>
  <c r="W277" i="9"/>
  <c r="W278" i="9"/>
  <c r="W279" i="9"/>
  <c r="W280" i="9"/>
  <c r="W281" i="9"/>
  <c r="W282" i="9"/>
  <c r="W283" i="9"/>
  <c r="W284" i="9"/>
  <c r="W285" i="9"/>
  <c r="W286" i="9"/>
  <c r="W287" i="9"/>
  <c r="W288" i="9"/>
  <c r="W289" i="9"/>
  <c r="W290" i="9"/>
  <c r="W291" i="9"/>
  <c r="W292" i="9"/>
  <c r="W293" i="9"/>
  <c r="W294" i="9"/>
  <c r="W295" i="9"/>
  <c r="W296" i="9"/>
  <c r="W297" i="9"/>
  <c r="W298" i="9"/>
  <c r="W299" i="9"/>
  <c r="W300" i="9"/>
  <c r="W301" i="9"/>
  <c r="W302" i="9"/>
  <c r="W303" i="9"/>
  <c r="W304" i="9"/>
  <c r="W305" i="9"/>
  <c r="W306" i="9"/>
  <c r="W307" i="9"/>
  <c r="W308" i="9"/>
  <c r="W309" i="9"/>
  <c r="W310" i="9"/>
  <c r="W311" i="9"/>
  <c r="W312" i="9"/>
  <c r="W313" i="9"/>
  <c r="W314" i="9"/>
  <c r="W315" i="9"/>
  <c r="W316" i="9"/>
  <c r="W317" i="9"/>
  <c r="W318" i="9"/>
  <c r="W319" i="9"/>
  <c r="W320" i="9"/>
  <c r="W321" i="9"/>
  <c r="W322" i="9"/>
  <c r="W323" i="9"/>
  <c r="W324" i="9"/>
  <c r="W325" i="9"/>
  <c r="W326" i="9"/>
  <c r="W327" i="9"/>
  <c r="W328" i="9"/>
  <c r="W329" i="9"/>
  <c r="W330" i="9"/>
  <c r="W331" i="9"/>
  <c r="W332" i="9"/>
  <c r="W333" i="9"/>
  <c r="W334" i="9"/>
  <c r="W335" i="9"/>
  <c r="W336" i="9"/>
  <c r="W337" i="9"/>
  <c r="W338" i="9"/>
  <c r="W339" i="9"/>
  <c r="W340" i="9"/>
  <c r="W341" i="9"/>
  <c r="W342" i="9"/>
  <c r="W343" i="9"/>
  <c r="W344" i="9"/>
  <c r="W345" i="9"/>
  <c r="W346" i="9"/>
  <c r="W347" i="9"/>
  <c r="W348" i="9"/>
  <c r="W349" i="9"/>
  <c r="W350" i="9"/>
  <c r="W351" i="9"/>
  <c r="W352" i="9"/>
  <c r="W353" i="9"/>
  <c r="W354" i="9"/>
  <c r="W355" i="9"/>
  <c r="W356" i="9"/>
  <c r="W357" i="9"/>
  <c r="W358" i="9"/>
  <c r="W359" i="9"/>
  <c r="W360" i="9"/>
  <c r="W361" i="9"/>
  <c r="W362" i="9"/>
  <c r="W363" i="9"/>
  <c r="W364" i="9"/>
  <c r="W365" i="9"/>
  <c r="W366" i="9"/>
  <c r="W367" i="9"/>
  <c r="W368" i="9"/>
  <c r="W369" i="9"/>
  <c r="W370" i="9"/>
  <c r="W371" i="9"/>
  <c r="W372" i="9"/>
  <c r="W373" i="9"/>
  <c r="W374" i="9"/>
  <c r="W375" i="9"/>
  <c r="W376" i="9"/>
  <c r="W377" i="9"/>
  <c r="W378" i="9"/>
  <c r="W379" i="9"/>
  <c r="W380" i="9"/>
  <c r="W381" i="9"/>
  <c r="W382" i="9"/>
  <c r="W383" i="9"/>
  <c r="W384" i="9"/>
  <c r="W385" i="9"/>
  <c r="W386" i="9"/>
  <c r="W387" i="9"/>
  <c r="W388" i="9"/>
  <c r="W389" i="9"/>
  <c r="W390" i="9"/>
  <c r="W391" i="9"/>
  <c r="W392" i="9"/>
  <c r="W393" i="9"/>
  <c r="W394" i="9"/>
  <c r="W395" i="9"/>
  <c r="W396" i="9"/>
  <c r="W397" i="9"/>
  <c r="W398" i="9"/>
  <c r="W399" i="9"/>
  <c r="W400" i="9"/>
  <c r="W401" i="9"/>
  <c r="W402" i="9"/>
  <c r="W403" i="9"/>
  <c r="W404" i="9"/>
  <c r="W405" i="9"/>
  <c r="W406" i="9"/>
  <c r="W407" i="9"/>
  <c r="W408" i="9"/>
  <c r="W409" i="9"/>
  <c r="W410" i="9"/>
  <c r="W411" i="9"/>
  <c r="W412" i="9"/>
  <c r="W413" i="9"/>
  <c r="W414" i="9"/>
  <c r="W415" i="9"/>
  <c r="W416" i="9"/>
  <c r="W417" i="9"/>
  <c r="W418" i="9"/>
  <c r="W419" i="9"/>
  <c r="W420" i="9"/>
  <c r="W421" i="9"/>
  <c r="W422" i="9"/>
  <c r="W423" i="9"/>
  <c r="W424" i="9"/>
  <c r="W425" i="9"/>
  <c r="W426" i="9"/>
  <c r="W427" i="9"/>
  <c r="W428" i="9"/>
  <c r="W429" i="9"/>
  <c r="W430" i="9"/>
  <c r="W431" i="9"/>
  <c r="W432" i="9"/>
  <c r="W433" i="9"/>
  <c r="W434" i="9"/>
  <c r="W435" i="9"/>
  <c r="W436" i="9"/>
  <c r="W437" i="9"/>
  <c r="W438" i="9"/>
  <c r="W439" i="9"/>
  <c r="W440" i="9"/>
  <c r="W441" i="9"/>
  <c r="W442" i="9"/>
  <c r="W443" i="9"/>
  <c r="W444" i="9"/>
  <c r="W445" i="9"/>
  <c r="W446" i="9"/>
  <c r="W447" i="9"/>
  <c r="W448" i="9"/>
  <c r="W449" i="9"/>
  <c r="W450" i="9"/>
  <c r="W451" i="9"/>
  <c r="W452" i="9"/>
  <c r="W453" i="9"/>
  <c r="W454" i="9"/>
  <c r="W455" i="9"/>
  <c r="W456" i="9"/>
  <c r="W457" i="9"/>
  <c r="W458" i="9"/>
  <c r="W459" i="9"/>
  <c r="W460" i="9"/>
  <c r="W461" i="9"/>
  <c r="W462" i="9"/>
  <c r="W463" i="9"/>
  <c r="W464" i="9"/>
  <c r="W465" i="9"/>
  <c r="W466" i="9"/>
  <c r="W467" i="9"/>
  <c r="W468" i="9"/>
  <c r="W469" i="9"/>
  <c r="W470" i="9"/>
  <c r="W471" i="9"/>
  <c r="W472" i="9"/>
  <c r="W473" i="9"/>
  <c r="W474" i="9"/>
  <c r="W475" i="9"/>
  <c r="W476" i="9"/>
  <c r="W477" i="9"/>
  <c r="W478" i="9"/>
  <c r="W479" i="9"/>
  <c r="W480" i="9"/>
  <c r="W481" i="9"/>
  <c r="W482" i="9"/>
  <c r="W483" i="9"/>
  <c r="W484" i="9"/>
  <c r="W485" i="9"/>
  <c r="W486" i="9"/>
  <c r="W487" i="9"/>
  <c r="W488" i="9"/>
  <c r="W489" i="9"/>
  <c r="W490" i="9"/>
  <c r="X4" i="9"/>
  <c r="Y4" i="9" s="1"/>
  <c r="X5" i="9"/>
  <c r="Y5" i="9" s="1"/>
  <c r="X6" i="9"/>
  <c r="Y6" i="9" s="1"/>
  <c r="X7" i="9"/>
  <c r="Y7" i="9" s="1"/>
  <c r="X8" i="9"/>
  <c r="Y8" i="9" s="1"/>
  <c r="X9" i="9"/>
  <c r="Y9" i="9" s="1"/>
  <c r="X10" i="9"/>
  <c r="Y10" i="9" s="1"/>
  <c r="X11" i="9"/>
  <c r="Y11" i="9" s="1"/>
  <c r="X12" i="9"/>
  <c r="Y12" i="9" s="1"/>
  <c r="X13" i="9"/>
  <c r="Y13" i="9" s="1"/>
  <c r="X14" i="9"/>
  <c r="Y14" i="9" s="1"/>
  <c r="X15" i="9"/>
  <c r="Y15" i="9" s="1"/>
  <c r="X16" i="9"/>
  <c r="Y16" i="9" s="1"/>
  <c r="X17" i="9"/>
  <c r="Y17" i="9" s="1"/>
  <c r="X18" i="9"/>
  <c r="Y18" i="9" s="1"/>
  <c r="X19" i="9"/>
  <c r="Y19" i="9" s="1"/>
  <c r="X20" i="9"/>
  <c r="Y20" i="9" s="1"/>
  <c r="X21" i="9"/>
  <c r="X22" i="9"/>
  <c r="Y22" i="9" s="1"/>
  <c r="X23" i="9"/>
  <c r="X24" i="9"/>
  <c r="X25" i="9"/>
  <c r="X26" i="9"/>
  <c r="X27" i="9"/>
  <c r="X28" i="9"/>
  <c r="X29" i="9"/>
  <c r="X30" i="9"/>
  <c r="X31" i="9"/>
  <c r="X32" i="9"/>
  <c r="X33" i="9"/>
  <c r="X34" i="9"/>
  <c r="X35" i="9"/>
  <c r="X36" i="9"/>
  <c r="X37" i="9"/>
  <c r="X38" i="9"/>
  <c r="X39" i="9"/>
  <c r="X40" i="9"/>
  <c r="X41" i="9"/>
  <c r="X42" i="9"/>
  <c r="X43" i="9"/>
  <c r="X44" i="9"/>
  <c r="X45" i="9"/>
  <c r="X46" i="9"/>
  <c r="X47" i="9"/>
  <c r="X48" i="9"/>
  <c r="X49" i="9"/>
  <c r="X50" i="9"/>
  <c r="X51" i="9"/>
  <c r="X52" i="9"/>
  <c r="X53" i="9"/>
  <c r="X54" i="9"/>
  <c r="X55" i="9"/>
  <c r="X56" i="9"/>
  <c r="X57" i="9"/>
  <c r="X58" i="9"/>
  <c r="X59" i="9"/>
  <c r="X60" i="9"/>
  <c r="X61" i="9"/>
  <c r="X62" i="9"/>
  <c r="X63" i="9"/>
  <c r="X64" i="9"/>
  <c r="X65" i="9"/>
  <c r="X66" i="9"/>
  <c r="X67" i="9"/>
  <c r="X68" i="9"/>
  <c r="X69" i="9"/>
  <c r="X70" i="9"/>
  <c r="X71" i="9"/>
  <c r="X72" i="9"/>
  <c r="X73" i="9"/>
  <c r="X74" i="9"/>
  <c r="X75" i="9"/>
  <c r="X76" i="9"/>
  <c r="X77" i="9"/>
  <c r="X78" i="9"/>
  <c r="X79" i="9"/>
  <c r="X80" i="9"/>
  <c r="X81" i="9"/>
  <c r="X82" i="9"/>
  <c r="X83" i="9"/>
  <c r="X84" i="9"/>
  <c r="X85" i="9"/>
  <c r="X86" i="9"/>
  <c r="X87" i="9"/>
  <c r="X88" i="9"/>
  <c r="X89" i="9"/>
  <c r="X90" i="9"/>
  <c r="X91" i="9"/>
  <c r="X92" i="9"/>
  <c r="X93" i="9"/>
  <c r="X94" i="9"/>
  <c r="X95" i="9"/>
  <c r="X96" i="9"/>
  <c r="X97" i="9"/>
  <c r="X98" i="9"/>
  <c r="X99" i="9"/>
  <c r="X100" i="9"/>
  <c r="X101" i="9"/>
  <c r="X102" i="9"/>
  <c r="X103" i="9"/>
  <c r="X104" i="9"/>
  <c r="X105" i="9"/>
  <c r="X106" i="9"/>
  <c r="X107" i="9"/>
  <c r="X108" i="9"/>
  <c r="X109" i="9"/>
  <c r="X110" i="9"/>
  <c r="X111" i="9"/>
  <c r="X112" i="9"/>
  <c r="X113" i="9"/>
  <c r="X114" i="9"/>
  <c r="X115" i="9"/>
  <c r="X116" i="9"/>
  <c r="X117" i="9"/>
  <c r="X118" i="9"/>
  <c r="X119" i="9"/>
  <c r="X120" i="9"/>
  <c r="X121" i="9"/>
  <c r="X122" i="9"/>
  <c r="X123" i="9"/>
  <c r="X124" i="9"/>
  <c r="X125" i="9"/>
  <c r="X126" i="9"/>
  <c r="X127" i="9"/>
  <c r="X128" i="9"/>
  <c r="X129" i="9"/>
  <c r="X130" i="9"/>
  <c r="X131" i="9"/>
  <c r="X132" i="9"/>
  <c r="X133" i="9"/>
  <c r="X134" i="9"/>
  <c r="X135" i="9"/>
  <c r="X136" i="9"/>
  <c r="X137" i="9"/>
  <c r="X138" i="9"/>
  <c r="X139" i="9"/>
  <c r="X140" i="9"/>
  <c r="X141" i="9"/>
  <c r="X142" i="9"/>
  <c r="X143" i="9"/>
  <c r="X144" i="9"/>
  <c r="X145" i="9"/>
  <c r="X146" i="9"/>
  <c r="X147" i="9"/>
  <c r="X148" i="9"/>
  <c r="X149" i="9"/>
  <c r="X150" i="9"/>
  <c r="X151" i="9"/>
  <c r="X152" i="9"/>
  <c r="X153" i="9"/>
  <c r="X154" i="9"/>
  <c r="X155" i="9"/>
  <c r="X156" i="9"/>
  <c r="X157" i="9"/>
  <c r="X158" i="9"/>
  <c r="X159" i="9"/>
  <c r="X160" i="9"/>
  <c r="X161" i="9"/>
  <c r="X162" i="9"/>
  <c r="X163" i="9"/>
  <c r="X164" i="9"/>
  <c r="X165" i="9"/>
  <c r="X166" i="9"/>
  <c r="X167" i="9"/>
  <c r="X168" i="9"/>
  <c r="X169" i="9"/>
  <c r="X170" i="9"/>
  <c r="X171" i="9"/>
  <c r="X172" i="9"/>
  <c r="X173" i="9"/>
  <c r="X174" i="9"/>
  <c r="X175" i="9"/>
  <c r="X176" i="9"/>
  <c r="X177" i="9"/>
  <c r="X178" i="9"/>
  <c r="X179" i="9"/>
  <c r="X180" i="9"/>
  <c r="X181" i="9"/>
  <c r="X182" i="9"/>
  <c r="X183" i="9"/>
  <c r="X184" i="9"/>
  <c r="X185" i="9"/>
  <c r="X186" i="9"/>
  <c r="X187" i="9"/>
  <c r="X188" i="9"/>
  <c r="X189" i="9"/>
  <c r="X190" i="9"/>
  <c r="X191" i="9"/>
  <c r="X192" i="9"/>
  <c r="X193" i="9"/>
  <c r="X194" i="9"/>
  <c r="X195" i="9"/>
  <c r="X196" i="9"/>
  <c r="X197" i="9"/>
  <c r="X198" i="9"/>
  <c r="X199" i="9"/>
  <c r="X200" i="9"/>
  <c r="X201" i="9"/>
  <c r="X202" i="9"/>
  <c r="X203" i="9"/>
  <c r="X204" i="9"/>
  <c r="X205" i="9"/>
  <c r="X206" i="9"/>
  <c r="X207" i="9"/>
  <c r="X208" i="9"/>
  <c r="X209" i="9"/>
  <c r="X210" i="9"/>
  <c r="X211" i="9"/>
  <c r="X212" i="9"/>
  <c r="X213" i="9"/>
  <c r="X214" i="9"/>
  <c r="X215" i="9"/>
  <c r="X216" i="9"/>
  <c r="X217" i="9"/>
  <c r="X218" i="9"/>
  <c r="X219" i="9"/>
  <c r="X220" i="9"/>
  <c r="X221" i="9"/>
  <c r="X222" i="9"/>
  <c r="X223" i="9"/>
  <c r="X224" i="9"/>
  <c r="X225" i="9"/>
  <c r="X226" i="9"/>
  <c r="X227" i="9"/>
  <c r="X228" i="9"/>
  <c r="X229" i="9"/>
  <c r="X230" i="9"/>
  <c r="X231" i="9"/>
  <c r="X232" i="9"/>
  <c r="X233" i="9"/>
  <c r="X234" i="9"/>
  <c r="X235" i="9"/>
  <c r="X236" i="9"/>
  <c r="X237" i="9"/>
  <c r="X238" i="9"/>
  <c r="X239" i="9"/>
  <c r="X240" i="9"/>
  <c r="X241" i="9"/>
  <c r="X242" i="9"/>
  <c r="X243" i="9"/>
  <c r="X244" i="9"/>
  <c r="X245" i="9"/>
  <c r="X246" i="9"/>
  <c r="X247" i="9"/>
  <c r="X248" i="9"/>
  <c r="X249" i="9"/>
  <c r="X250" i="9"/>
  <c r="X251" i="9"/>
  <c r="X252" i="9"/>
  <c r="X253" i="9"/>
  <c r="X254" i="9"/>
  <c r="X255" i="9"/>
  <c r="X256" i="9"/>
  <c r="X257" i="9"/>
  <c r="X258" i="9"/>
  <c r="X259" i="9"/>
  <c r="X260" i="9"/>
  <c r="X261" i="9"/>
  <c r="X262" i="9"/>
  <c r="X263" i="9"/>
  <c r="X264" i="9"/>
  <c r="X265" i="9"/>
  <c r="X266" i="9"/>
  <c r="X267" i="9"/>
  <c r="X268" i="9"/>
  <c r="X269" i="9"/>
  <c r="X270" i="9"/>
  <c r="X271" i="9"/>
  <c r="X272" i="9"/>
  <c r="X273" i="9"/>
  <c r="X274" i="9"/>
  <c r="X275" i="9"/>
  <c r="X276" i="9"/>
  <c r="X277" i="9"/>
  <c r="X278" i="9"/>
  <c r="X279" i="9"/>
  <c r="X280" i="9"/>
  <c r="X281" i="9"/>
  <c r="X282" i="9"/>
  <c r="X283" i="9"/>
  <c r="X284" i="9"/>
  <c r="X285" i="9"/>
  <c r="X286" i="9"/>
  <c r="X287" i="9"/>
  <c r="X288" i="9"/>
  <c r="X289" i="9"/>
  <c r="X290" i="9"/>
  <c r="X291" i="9"/>
  <c r="X292" i="9"/>
  <c r="X293" i="9"/>
  <c r="X294" i="9"/>
  <c r="X295" i="9"/>
  <c r="X296" i="9"/>
  <c r="X297" i="9"/>
  <c r="X298" i="9"/>
  <c r="X299" i="9"/>
  <c r="X300" i="9"/>
  <c r="X301" i="9"/>
  <c r="X302" i="9"/>
  <c r="X303" i="9"/>
  <c r="X304" i="9"/>
  <c r="X305" i="9"/>
  <c r="X306" i="9"/>
  <c r="X307" i="9"/>
  <c r="X308" i="9"/>
  <c r="X309" i="9"/>
  <c r="X310" i="9"/>
  <c r="X311" i="9"/>
  <c r="X312" i="9"/>
  <c r="X313" i="9"/>
  <c r="X314" i="9"/>
  <c r="X315" i="9"/>
  <c r="X316" i="9"/>
  <c r="X317" i="9"/>
  <c r="X318" i="9"/>
  <c r="X319" i="9"/>
  <c r="X320" i="9"/>
  <c r="X321" i="9"/>
  <c r="X322" i="9"/>
  <c r="X323" i="9"/>
  <c r="X324" i="9"/>
  <c r="X325" i="9"/>
  <c r="X326" i="9"/>
  <c r="X327" i="9"/>
  <c r="X328" i="9"/>
  <c r="X329" i="9"/>
  <c r="X330" i="9"/>
  <c r="X331" i="9"/>
  <c r="X332" i="9"/>
  <c r="X333" i="9"/>
  <c r="X334" i="9"/>
  <c r="X335" i="9"/>
  <c r="X336" i="9"/>
  <c r="X337" i="9"/>
  <c r="X338" i="9"/>
  <c r="X339" i="9"/>
  <c r="X340" i="9"/>
  <c r="X341" i="9"/>
  <c r="X342" i="9"/>
  <c r="X343" i="9"/>
  <c r="X344" i="9"/>
  <c r="X345" i="9"/>
  <c r="X346" i="9"/>
  <c r="X347" i="9"/>
  <c r="X348" i="9"/>
  <c r="X349" i="9"/>
  <c r="X350" i="9"/>
  <c r="X351" i="9"/>
  <c r="X352" i="9"/>
  <c r="X353" i="9"/>
  <c r="X354" i="9"/>
  <c r="X355" i="9"/>
  <c r="X356" i="9"/>
  <c r="X357" i="9"/>
  <c r="X358" i="9"/>
  <c r="X359" i="9"/>
  <c r="X360" i="9"/>
  <c r="X361" i="9"/>
  <c r="X362" i="9"/>
  <c r="X363" i="9"/>
  <c r="X364" i="9"/>
  <c r="X365" i="9"/>
  <c r="X366" i="9"/>
  <c r="X367" i="9"/>
  <c r="X368" i="9"/>
  <c r="X369" i="9"/>
  <c r="X370" i="9"/>
  <c r="X371" i="9"/>
  <c r="X372" i="9"/>
  <c r="X373" i="9"/>
  <c r="X374" i="9"/>
  <c r="X375" i="9"/>
  <c r="X376" i="9"/>
  <c r="X377" i="9"/>
  <c r="X378" i="9"/>
  <c r="X379" i="9"/>
  <c r="X380" i="9"/>
  <c r="X381" i="9"/>
  <c r="X382" i="9"/>
  <c r="X383" i="9"/>
  <c r="X384" i="9"/>
  <c r="X385" i="9"/>
  <c r="X386" i="9"/>
  <c r="X387" i="9"/>
  <c r="X388" i="9"/>
  <c r="X389" i="9"/>
  <c r="X390" i="9"/>
  <c r="X391" i="9"/>
  <c r="X392" i="9"/>
  <c r="X393" i="9"/>
  <c r="X394" i="9"/>
  <c r="X395" i="9"/>
  <c r="X396" i="9"/>
  <c r="X397" i="9"/>
  <c r="X398" i="9"/>
  <c r="X399" i="9"/>
  <c r="X400" i="9"/>
  <c r="X401" i="9"/>
  <c r="X402" i="9"/>
  <c r="X403" i="9"/>
  <c r="X404" i="9"/>
  <c r="X405" i="9"/>
  <c r="X406" i="9"/>
  <c r="X407" i="9"/>
  <c r="X408" i="9"/>
  <c r="X409" i="9"/>
  <c r="X410" i="9"/>
  <c r="X411" i="9"/>
  <c r="X412" i="9"/>
  <c r="X413" i="9"/>
  <c r="X414" i="9"/>
  <c r="X415" i="9"/>
  <c r="X416" i="9"/>
  <c r="X417" i="9"/>
  <c r="X418" i="9"/>
  <c r="X419" i="9"/>
  <c r="X420" i="9"/>
  <c r="X421" i="9"/>
  <c r="X422" i="9"/>
  <c r="X423" i="9"/>
  <c r="X424" i="9"/>
  <c r="X425" i="9"/>
  <c r="X426" i="9"/>
  <c r="X427" i="9"/>
  <c r="X428" i="9"/>
  <c r="X429" i="9"/>
  <c r="X430" i="9"/>
  <c r="X431" i="9"/>
  <c r="X432" i="9"/>
  <c r="X433" i="9"/>
  <c r="X434" i="9"/>
  <c r="X435" i="9"/>
  <c r="X436" i="9"/>
  <c r="X437" i="9"/>
  <c r="X438" i="9"/>
  <c r="X439" i="9"/>
  <c r="X440" i="9"/>
  <c r="X441" i="9"/>
  <c r="X442" i="9"/>
  <c r="X443" i="9"/>
  <c r="X444" i="9"/>
  <c r="X445" i="9"/>
  <c r="X446" i="9"/>
  <c r="X447" i="9"/>
  <c r="X448" i="9"/>
  <c r="X449" i="9"/>
  <c r="X450" i="9"/>
  <c r="X451" i="9"/>
  <c r="X452" i="9"/>
  <c r="X453" i="9"/>
  <c r="X454" i="9"/>
  <c r="X455" i="9"/>
  <c r="X456" i="9"/>
  <c r="X457" i="9"/>
  <c r="X458" i="9"/>
  <c r="X459" i="9"/>
  <c r="X460" i="9"/>
  <c r="X461" i="9"/>
  <c r="X462" i="9"/>
  <c r="X463" i="9"/>
  <c r="X464" i="9"/>
  <c r="X465" i="9"/>
  <c r="X466" i="9"/>
  <c r="X467" i="9"/>
  <c r="X468" i="9"/>
  <c r="X469" i="9"/>
  <c r="X470" i="9"/>
  <c r="X471" i="9"/>
  <c r="X472" i="9"/>
  <c r="X473" i="9"/>
  <c r="X474" i="9"/>
  <c r="X475" i="9"/>
  <c r="X476" i="9"/>
  <c r="X477" i="9"/>
  <c r="X478" i="9"/>
  <c r="X479" i="9"/>
  <c r="X480" i="9"/>
  <c r="X481" i="9"/>
  <c r="X482" i="9"/>
  <c r="X483" i="9"/>
  <c r="X484" i="9"/>
  <c r="X485" i="9"/>
  <c r="X486" i="9"/>
  <c r="X487" i="9"/>
  <c r="X488" i="9"/>
  <c r="X489" i="9"/>
  <c r="X490" i="9"/>
  <c r="X3" i="9"/>
  <c r="L4" i="9"/>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49" i="9"/>
  <c r="L150" i="9"/>
  <c r="L151" i="9"/>
  <c r="L152" i="9"/>
  <c r="L153" i="9"/>
  <c r="L154" i="9"/>
  <c r="L155" i="9"/>
  <c r="L156" i="9"/>
  <c r="L157" i="9"/>
  <c r="L158" i="9"/>
  <c r="L159" i="9"/>
  <c r="L160" i="9"/>
  <c r="L161" i="9"/>
  <c r="L162" i="9"/>
  <c r="L163" i="9"/>
  <c r="L164" i="9"/>
  <c r="L165" i="9"/>
  <c r="L166" i="9"/>
  <c r="L167" i="9"/>
  <c r="L168" i="9"/>
  <c r="L169" i="9"/>
  <c r="L170" i="9"/>
  <c r="L171" i="9"/>
  <c r="L172" i="9"/>
  <c r="L173" i="9"/>
  <c r="L174" i="9"/>
  <c r="L175" i="9"/>
  <c r="L176" i="9"/>
  <c r="L177" i="9"/>
  <c r="L178" i="9"/>
  <c r="L179" i="9"/>
  <c r="L180" i="9"/>
  <c r="L181" i="9"/>
  <c r="L182" i="9"/>
  <c r="L183" i="9"/>
  <c r="L184" i="9"/>
  <c r="L185" i="9"/>
  <c r="L186" i="9"/>
  <c r="L187" i="9"/>
  <c r="L188" i="9"/>
  <c r="L189" i="9"/>
  <c r="L190" i="9"/>
  <c r="L191" i="9"/>
  <c r="L192" i="9"/>
  <c r="L193" i="9"/>
  <c r="L194" i="9"/>
  <c r="L195" i="9"/>
  <c r="L196" i="9"/>
  <c r="L197" i="9"/>
  <c r="L198" i="9"/>
  <c r="L199" i="9"/>
  <c r="L200" i="9"/>
  <c r="L201" i="9"/>
  <c r="L202" i="9"/>
  <c r="L203" i="9"/>
  <c r="L204" i="9"/>
  <c r="L205" i="9"/>
  <c r="L206" i="9"/>
  <c r="L207" i="9"/>
  <c r="L208" i="9"/>
  <c r="L209" i="9"/>
  <c r="L210" i="9"/>
  <c r="L211" i="9"/>
  <c r="L212" i="9"/>
  <c r="L213" i="9"/>
  <c r="L214" i="9"/>
  <c r="L215" i="9"/>
  <c r="L216" i="9"/>
  <c r="L217" i="9"/>
  <c r="L218" i="9"/>
  <c r="L219" i="9"/>
  <c r="L220" i="9"/>
  <c r="L221" i="9"/>
  <c r="L222" i="9"/>
  <c r="L223" i="9"/>
  <c r="L224" i="9"/>
  <c r="L225" i="9"/>
  <c r="L226" i="9"/>
  <c r="L227" i="9"/>
  <c r="L228" i="9"/>
  <c r="L229" i="9"/>
  <c r="L230" i="9"/>
  <c r="L231" i="9"/>
  <c r="L232" i="9"/>
  <c r="L233" i="9"/>
  <c r="L234" i="9"/>
  <c r="L235" i="9"/>
  <c r="L236" i="9"/>
  <c r="L237" i="9"/>
  <c r="L238" i="9"/>
  <c r="L239" i="9"/>
  <c r="L240" i="9"/>
  <c r="L241" i="9"/>
  <c r="L242" i="9"/>
  <c r="L243" i="9"/>
  <c r="L244" i="9"/>
  <c r="L245" i="9"/>
  <c r="L246" i="9"/>
  <c r="L247" i="9"/>
  <c r="L248" i="9"/>
  <c r="L249" i="9"/>
  <c r="L250" i="9"/>
  <c r="L251" i="9"/>
  <c r="L252" i="9"/>
  <c r="L253" i="9"/>
  <c r="L254" i="9"/>
  <c r="L255" i="9"/>
  <c r="L256" i="9"/>
  <c r="L257" i="9"/>
  <c r="L258" i="9"/>
  <c r="L259" i="9"/>
  <c r="L260" i="9"/>
  <c r="L261" i="9"/>
  <c r="L262" i="9"/>
  <c r="L263" i="9"/>
  <c r="L264" i="9"/>
  <c r="L265" i="9"/>
  <c r="L266" i="9"/>
  <c r="L267" i="9"/>
  <c r="L268" i="9"/>
  <c r="L269" i="9"/>
  <c r="L270" i="9"/>
  <c r="L271" i="9"/>
  <c r="L272" i="9"/>
  <c r="L273" i="9"/>
  <c r="L274" i="9"/>
  <c r="L275" i="9"/>
  <c r="L276" i="9"/>
  <c r="L277" i="9"/>
  <c r="L278" i="9"/>
  <c r="L279" i="9"/>
  <c r="L280" i="9"/>
  <c r="L281" i="9"/>
  <c r="L282" i="9"/>
  <c r="L283" i="9"/>
  <c r="L284" i="9"/>
  <c r="L285" i="9"/>
  <c r="L286" i="9"/>
  <c r="L287" i="9"/>
  <c r="L288" i="9"/>
  <c r="L289" i="9"/>
  <c r="L290" i="9"/>
  <c r="L291" i="9"/>
  <c r="L292" i="9"/>
  <c r="L293" i="9"/>
  <c r="L294" i="9"/>
  <c r="L295" i="9"/>
  <c r="L296" i="9"/>
  <c r="L297" i="9"/>
  <c r="L298" i="9"/>
  <c r="L299" i="9"/>
  <c r="L300" i="9"/>
  <c r="L301" i="9"/>
  <c r="L302" i="9"/>
  <c r="L303" i="9"/>
  <c r="L304" i="9"/>
  <c r="L305" i="9"/>
  <c r="L306" i="9"/>
  <c r="L307" i="9"/>
  <c r="L308" i="9"/>
  <c r="L309" i="9"/>
  <c r="L310" i="9"/>
  <c r="L311" i="9"/>
  <c r="L312" i="9"/>
  <c r="L313" i="9"/>
  <c r="L314" i="9"/>
  <c r="L315" i="9"/>
  <c r="L316" i="9"/>
  <c r="L317" i="9"/>
  <c r="L318" i="9"/>
  <c r="L319" i="9"/>
  <c r="L320" i="9"/>
  <c r="L321" i="9"/>
  <c r="L322" i="9"/>
  <c r="L323" i="9"/>
  <c r="L324" i="9"/>
  <c r="L325" i="9"/>
  <c r="L326" i="9"/>
  <c r="L327" i="9"/>
  <c r="L328" i="9"/>
  <c r="L329" i="9"/>
  <c r="L330" i="9"/>
  <c r="L331" i="9"/>
  <c r="L332" i="9"/>
  <c r="L333" i="9"/>
  <c r="L334" i="9"/>
  <c r="L335" i="9"/>
  <c r="L336" i="9"/>
  <c r="L337" i="9"/>
  <c r="L338" i="9"/>
  <c r="L339" i="9"/>
  <c r="L340" i="9"/>
  <c r="L341" i="9"/>
  <c r="L342" i="9"/>
  <c r="L343" i="9"/>
  <c r="L344" i="9"/>
  <c r="L345" i="9"/>
  <c r="L346" i="9"/>
  <c r="L347" i="9"/>
  <c r="L348" i="9"/>
  <c r="L349" i="9"/>
  <c r="L350" i="9"/>
  <c r="L351" i="9"/>
  <c r="L352" i="9"/>
  <c r="L353" i="9"/>
  <c r="L354" i="9"/>
  <c r="L355" i="9"/>
  <c r="L356" i="9"/>
  <c r="L357" i="9"/>
  <c r="L358" i="9"/>
  <c r="L359" i="9"/>
  <c r="L360" i="9"/>
  <c r="L361" i="9"/>
  <c r="L362" i="9"/>
  <c r="L363" i="9"/>
  <c r="L364" i="9"/>
  <c r="L365" i="9"/>
  <c r="L366" i="9"/>
  <c r="L367" i="9"/>
  <c r="L368" i="9"/>
  <c r="L369" i="9"/>
  <c r="L370" i="9"/>
  <c r="L371" i="9"/>
  <c r="L372" i="9"/>
  <c r="L373" i="9"/>
  <c r="L374" i="9"/>
  <c r="L375" i="9"/>
  <c r="L376" i="9"/>
  <c r="L377" i="9"/>
  <c r="L378" i="9"/>
  <c r="L379" i="9"/>
  <c r="L380" i="9"/>
  <c r="L381" i="9"/>
  <c r="L382" i="9"/>
  <c r="L383" i="9"/>
  <c r="L384" i="9"/>
  <c r="L385" i="9"/>
  <c r="L386" i="9"/>
  <c r="L387" i="9"/>
  <c r="L388" i="9"/>
  <c r="L389" i="9"/>
  <c r="L390" i="9"/>
  <c r="L391" i="9"/>
  <c r="L392" i="9"/>
  <c r="L393" i="9"/>
  <c r="L394" i="9"/>
  <c r="L395" i="9"/>
  <c r="L396" i="9"/>
  <c r="L397" i="9"/>
  <c r="L398" i="9"/>
  <c r="L399" i="9"/>
  <c r="L400" i="9"/>
  <c r="L401" i="9"/>
  <c r="L402" i="9"/>
  <c r="L403" i="9"/>
  <c r="L404" i="9"/>
  <c r="L405" i="9"/>
  <c r="L406" i="9"/>
  <c r="L407" i="9"/>
  <c r="L408" i="9"/>
  <c r="L409" i="9"/>
  <c r="L410" i="9"/>
  <c r="L411" i="9"/>
  <c r="L412" i="9"/>
  <c r="L413" i="9"/>
  <c r="L414" i="9"/>
  <c r="L415" i="9"/>
  <c r="L416" i="9"/>
  <c r="L417" i="9"/>
  <c r="L418" i="9"/>
  <c r="L419" i="9"/>
  <c r="L420" i="9"/>
  <c r="L421" i="9"/>
  <c r="L422" i="9"/>
  <c r="L423" i="9"/>
  <c r="L424" i="9"/>
  <c r="L425" i="9"/>
  <c r="L426" i="9"/>
  <c r="L427" i="9"/>
  <c r="L428" i="9"/>
  <c r="L429" i="9"/>
  <c r="L430" i="9"/>
  <c r="L431" i="9"/>
  <c r="L432" i="9"/>
  <c r="L433" i="9"/>
  <c r="L434" i="9"/>
  <c r="L435" i="9"/>
  <c r="L436" i="9"/>
  <c r="L437" i="9"/>
  <c r="L438" i="9"/>
  <c r="L439" i="9"/>
  <c r="L440" i="9"/>
  <c r="L441" i="9"/>
  <c r="L442" i="9"/>
  <c r="L443" i="9"/>
  <c r="L444" i="9"/>
  <c r="L445" i="9"/>
  <c r="L446" i="9"/>
  <c r="L447" i="9"/>
  <c r="L448" i="9"/>
  <c r="L449" i="9"/>
  <c r="L450" i="9"/>
  <c r="L451" i="9"/>
  <c r="L452" i="9"/>
  <c r="L453" i="9"/>
  <c r="L454" i="9"/>
  <c r="L455" i="9"/>
  <c r="L456" i="9"/>
  <c r="L457" i="9"/>
  <c r="L458" i="9"/>
  <c r="L459" i="9"/>
  <c r="L460" i="9"/>
  <c r="L461" i="9"/>
  <c r="L462" i="9"/>
  <c r="L463" i="9"/>
  <c r="L464" i="9"/>
  <c r="L465" i="9"/>
  <c r="L466" i="9"/>
  <c r="L467" i="9"/>
  <c r="L468" i="9"/>
  <c r="L469" i="9"/>
  <c r="L470" i="9"/>
  <c r="L471" i="9"/>
  <c r="L472" i="9"/>
  <c r="L473" i="9"/>
  <c r="L474" i="9"/>
  <c r="L475" i="9"/>
  <c r="L476" i="9"/>
  <c r="L477" i="9"/>
  <c r="L478" i="9"/>
  <c r="L479" i="9"/>
  <c r="L480" i="9"/>
  <c r="L481" i="9"/>
  <c r="L482" i="9"/>
  <c r="L483" i="9"/>
  <c r="L484" i="9"/>
  <c r="L485" i="9"/>
  <c r="L486" i="9"/>
  <c r="L487" i="9"/>
  <c r="L488" i="9"/>
  <c r="L489" i="9"/>
  <c r="L490" i="9"/>
  <c r="L3" i="9"/>
  <c r="F3" i="9"/>
  <c r="D2" i="12"/>
  <c r="D3" i="12"/>
  <c r="D4"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D125" i="12"/>
  <c r="D126" i="12"/>
  <c r="D127" i="12"/>
  <c r="D128" i="12"/>
  <c r="D129" i="12"/>
  <c r="D130" i="12"/>
  <c r="D131" i="12"/>
  <c r="D132" i="12"/>
  <c r="D133" i="12"/>
  <c r="D134" i="12"/>
  <c r="D135" i="12"/>
  <c r="D136" i="12"/>
  <c r="D137" i="12"/>
  <c r="D138" i="12"/>
  <c r="D139" i="12"/>
  <c r="D140" i="12"/>
  <c r="D141" i="12"/>
  <c r="D1" i="12"/>
  <c r="AF141" i="12"/>
  <c r="AF140" i="12"/>
  <c r="AF139" i="12"/>
  <c r="AF138" i="12"/>
  <c r="AF137" i="12"/>
  <c r="AF136" i="12"/>
  <c r="AF135" i="12"/>
  <c r="AF134" i="12"/>
  <c r="AF133" i="12"/>
  <c r="AF132" i="12"/>
  <c r="AF131" i="12"/>
  <c r="AF130" i="12"/>
  <c r="AF129" i="12"/>
  <c r="AF128" i="12"/>
  <c r="AF127" i="12"/>
  <c r="AF126" i="12"/>
  <c r="AF125" i="12"/>
  <c r="AF124" i="12"/>
  <c r="AF123" i="12"/>
  <c r="AF122" i="12"/>
  <c r="AF121" i="12"/>
  <c r="AF120" i="12"/>
  <c r="AF119" i="12"/>
  <c r="AF118" i="12"/>
  <c r="AF117" i="12"/>
  <c r="AF116" i="12"/>
  <c r="AF115" i="12"/>
  <c r="AF114" i="12"/>
  <c r="AF113" i="12"/>
  <c r="AF112" i="12"/>
  <c r="AF111" i="12"/>
  <c r="AF110" i="12"/>
  <c r="AF109" i="12"/>
  <c r="AF108" i="12"/>
  <c r="AF107" i="12"/>
  <c r="AF106" i="12"/>
  <c r="AF105" i="12"/>
  <c r="AF104" i="12"/>
  <c r="AF103" i="12"/>
  <c r="AF102" i="12"/>
  <c r="AF101" i="12"/>
  <c r="AF100" i="12"/>
  <c r="AF99" i="12"/>
  <c r="AF98" i="12"/>
  <c r="AF97" i="12"/>
  <c r="AF96" i="12"/>
  <c r="AF95" i="12"/>
  <c r="AF94" i="12"/>
  <c r="AF93" i="12"/>
  <c r="AF92" i="12"/>
  <c r="AF91" i="12"/>
  <c r="AF90" i="12"/>
  <c r="AF89" i="12"/>
  <c r="AF88" i="12"/>
  <c r="AF87" i="12"/>
  <c r="AF86" i="12"/>
  <c r="AF85" i="12"/>
  <c r="AF84" i="12"/>
  <c r="AF83" i="12"/>
  <c r="AF82" i="12"/>
  <c r="AF81" i="12"/>
  <c r="AF80" i="12"/>
  <c r="AF79" i="12"/>
  <c r="AF78" i="12"/>
  <c r="AF77" i="12"/>
  <c r="AF76" i="12"/>
  <c r="AF75" i="12"/>
  <c r="AF74" i="12"/>
  <c r="AF73" i="12"/>
  <c r="AF72" i="12"/>
  <c r="AF71" i="12"/>
  <c r="AF70" i="12"/>
  <c r="AF69" i="12"/>
  <c r="AF68" i="12"/>
  <c r="AF67" i="12"/>
  <c r="AF66" i="12"/>
  <c r="AF65" i="12"/>
  <c r="AF64" i="12"/>
  <c r="AF63" i="12"/>
  <c r="AF62" i="12"/>
  <c r="AF61" i="12"/>
  <c r="AF60" i="12"/>
  <c r="AF59" i="12"/>
  <c r="AF58" i="12"/>
  <c r="AF57" i="12"/>
  <c r="AF56" i="12"/>
  <c r="AF55" i="12"/>
  <c r="AF54" i="12"/>
  <c r="AF53" i="12"/>
  <c r="AF52" i="12"/>
  <c r="AF51" i="12"/>
  <c r="AF50" i="12"/>
  <c r="AF49" i="12"/>
  <c r="AF48" i="12"/>
  <c r="AF47" i="12"/>
  <c r="AF46" i="12"/>
  <c r="AF45" i="12"/>
  <c r="AF44" i="12"/>
  <c r="AF43" i="12"/>
  <c r="AF42" i="12"/>
  <c r="AF41" i="12"/>
  <c r="AF40" i="12"/>
  <c r="AF39" i="12"/>
  <c r="AF38" i="12"/>
  <c r="AF37" i="12"/>
  <c r="AF36" i="12"/>
  <c r="AF35" i="12"/>
  <c r="AF34" i="12"/>
  <c r="AF33" i="12"/>
  <c r="AF32" i="12"/>
  <c r="AF31" i="12"/>
  <c r="AF30" i="12"/>
  <c r="AF29" i="12"/>
  <c r="AF28" i="12"/>
  <c r="AF27" i="12"/>
  <c r="AF26" i="12"/>
  <c r="AF25" i="12"/>
  <c r="AF24" i="12"/>
  <c r="AF23" i="12"/>
  <c r="AF22" i="12"/>
  <c r="AF21" i="12"/>
  <c r="AF20" i="12"/>
  <c r="AF19" i="12"/>
  <c r="AF18" i="12"/>
  <c r="AF17" i="12"/>
  <c r="AF16" i="12"/>
  <c r="AF15" i="12"/>
  <c r="AF14" i="12"/>
  <c r="AF13" i="12"/>
  <c r="AF12" i="12"/>
  <c r="AF11" i="12"/>
  <c r="AF10" i="12"/>
  <c r="AF9" i="12"/>
  <c r="AF8" i="12"/>
  <c r="AF7" i="12"/>
  <c r="AF6" i="12"/>
  <c r="AF5" i="12"/>
  <c r="AF4" i="12"/>
  <c r="AF3" i="12"/>
  <c r="AF2" i="12"/>
  <c r="Q441" i="9"/>
  <c r="Q442" i="9"/>
  <c r="Q443" i="9"/>
  <c r="Q446" i="9"/>
  <c r="Q447" i="9"/>
  <c r="Q460" i="9"/>
  <c r="Q472" i="9"/>
  <c r="Q473" i="9"/>
  <c r="Q474" i="9"/>
  <c r="Q478" i="9"/>
  <c r="Q479" i="9"/>
  <c r="Q481" i="9"/>
  <c r="Q483" i="9"/>
  <c r="Q3" i="9"/>
  <c r="Q17" i="9"/>
  <c r="Q18" i="9"/>
  <c r="Q19" i="9"/>
  <c r="Q20" i="9"/>
  <c r="Q24" i="9"/>
  <c r="Q27" i="9"/>
  <c r="Q35" i="9"/>
  <c r="Q53" i="9"/>
  <c r="Q69" i="9"/>
  <c r="Q380" i="9"/>
  <c r="Q381" i="9"/>
  <c r="Q382" i="9"/>
  <c r="Q383" i="9"/>
  <c r="Q389" i="9"/>
  <c r="Q391" i="9"/>
  <c r="Q393" i="9"/>
  <c r="Q394" i="9"/>
  <c r="Q397" i="9"/>
  <c r="Q471" i="9"/>
  <c r="Q9" i="9"/>
  <c r="Q21" i="9"/>
  <c r="Q71" i="9"/>
  <c r="Q78" i="9"/>
  <c r="Q79" i="9"/>
  <c r="Q85" i="9"/>
  <c r="Q103" i="9"/>
  <c r="Q112" i="9"/>
  <c r="Q117" i="9"/>
  <c r="Q119" i="9"/>
  <c r="Q136" i="9"/>
  <c r="Q142" i="9"/>
  <c r="Q143" i="9"/>
  <c r="Q149" i="9"/>
  <c r="Q150" i="9"/>
  <c r="Q152" i="9"/>
  <c r="Q160" i="9"/>
  <c r="Q161" i="9"/>
  <c r="Q163" i="9"/>
  <c r="Q180" i="9"/>
  <c r="Q213" i="9"/>
  <c r="Q219" i="9"/>
  <c r="Q353" i="9"/>
  <c r="Q357" i="9"/>
  <c r="Q358" i="9"/>
  <c r="Q359" i="9"/>
  <c r="Q388" i="9"/>
  <c r="Q392" i="9"/>
  <c r="Q404" i="9"/>
  <c r="Q418" i="9"/>
  <c r="Q422" i="9"/>
  <c r="Q429" i="9"/>
  <c r="Q430" i="9"/>
  <c r="Q434" i="9"/>
  <c r="Q435" i="9"/>
  <c r="Q148" i="9"/>
  <c r="Q39" i="9"/>
  <c r="Q40" i="9"/>
  <c r="Q41" i="9"/>
  <c r="Q42" i="9"/>
  <c r="Q45" i="9"/>
  <c r="Q46" i="9"/>
  <c r="Q47" i="9"/>
  <c r="Q50" i="9"/>
  <c r="Q57" i="9"/>
  <c r="Q70" i="9"/>
  <c r="Q74" i="9"/>
  <c r="Q83" i="9"/>
  <c r="Q99" i="9"/>
  <c r="Q100" i="9"/>
  <c r="Q102" i="9"/>
  <c r="Q104" i="9"/>
  <c r="Q116" i="9"/>
  <c r="Q118" i="9"/>
  <c r="Q120" i="9"/>
  <c r="Q123" i="9"/>
  <c r="Q124" i="9"/>
  <c r="Q125" i="9"/>
  <c r="Q126" i="9"/>
  <c r="Q127" i="9"/>
  <c r="Q129" i="9"/>
  <c r="Q130" i="9"/>
  <c r="Q131" i="9"/>
  <c r="Q132" i="9"/>
  <c r="Q133" i="9"/>
  <c r="Q134" i="9"/>
  <c r="Q135" i="9"/>
  <c r="Q138" i="9"/>
  <c r="Q139" i="9"/>
  <c r="Q140" i="9"/>
  <c r="Q141" i="9"/>
  <c r="Q144" i="9"/>
  <c r="Q145" i="9"/>
  <c r="Q146" i="9"/>
  <c r="Q147" i="9"/>
  <c r="Q151" i="9"/>
  <c r="Q153" i="9"/>
  <c r="Q154" i="9"/>
  <c r="Q155" i="9"/>
  <c r="Q156" i="9"/>
  <c r="Q162" i="9"/>
  <c r="Q175" i="9"/>
  <c r="Q176" i="9"/>
  <c r="Q177" i="9"/>
  <c r="Q179" i="9"/>
  <c r="Q181" i="9"/>
  <c r="Q182" i="9"/>
  <c r="Q183" i="9"/>
  <c r="Q184" i="9"/>
  <c r="Q185" i="9"/>
  <c r="Q186" i="9"/>
  <c r="Q187" i="9"/>
  <c r="Q188" i="9"/>
  <c r="Q190" i="9"/>
  <c r="Q192" i="9"/>
  <c r="Q193" i="9"/>
  <c r="Q194" i="9"/>
  <c r="Q195" i="9"/>
  <c r="Q196" i="9"/>
  <c r="Q197" i="9"/>
  <c r="Q198" i="9"/>
  <c r="Q199" i="9"/>
  <c r="Q200" i="9"/>
  <c r="Q201" i="9"/>
  <c r="Q205" i="9"/>
  <c r="Q211" i="9"/>
  <c r="Q212" i="9"/>
  <c r="Q215" i="9"/>
  <c r="Q216" i="9"/>
  <c r="Q217" i="9"/>
  <c r="Q218" i="9"/>
  <c r="Q342" i="9"/>
  <c r="Q343" i="9"/>
  <c r="Q344" i="9"/>
  <c r="Q346" i="9"/>
  <c r="Q347" i="9"/>
  <c r="Q348" i="9"/>
  <c r="Q349" i="9"/>
  <c r="Q350" i="9"/>
  <c r="Q351" i="9"/>
  <c r="Q352" i="9"/>
  <c r="Q354" i="9"/>
  <c r="Q355" i="9"/>
  <c r="Q356" i="9"/>
  <c r="Q360" i="9"/>
  <c r="Q361" i="9"/>
  <c r="Q362" i="9"/>
  <c r="Q363" i="9"/>
  <c r="Q364" i="9"/>
  <c r="Q365" i="9"/>
  <c r="Q366" i="9"/>
  <c r="Q367" i="9"/>
  <c r="Q368" i="9"/>
  <c r="Q369" i="9"/>
  <c r="Q370" i="9"/>
  <c r="Q371" i="9"/>
  <c r="Q372" i="9"/>
  <c r="Q373" i="9"/>
  <c r="Q374" i="9"/>
  <c r="Q375" i="9"/>
  <c r="Q376" i="9"/>
  <c r="Q377" i="9"/>
  <c r="Q378" i="9"/>
  <c r="Q379" i="9"/>
  <c r="Q384" i="9"/>
  <c r="Q385" i="9"/>
  <c r="Q386" i="9"/>
  <c r="Q387" i="9"/>
  <c r="Q390" i="9"/>
  <c r="Q395" i="9"/>
  <c r="Q396" i="9"/>
  <c r="Q398" i="9"/>
  <c r="Q399" i="9"/>
  <c r="Q400" i="9"/>
  <c r="Q401" i="9"/>
  <c r="Q402" i="9"/>
  <c r="Q403" i="9"/>
  <c r="Q405" i="9"/>
  <c r="Q406" i="9"/>
  <c r="Q407" i="9"/>
  <c r="Q408" i="9"/>
  <c r="Q409" i="9"/>
  <c r="Q410" i="9"/>
  <c r="Q411" i="9"/>
  <c r="Q415" i="9"/>
  <c r="Q416" i="9"/>
  <c r="Q417" i="9"/>
  <c r="Q419" i="9"/>
  <c r="Q420" i="9"/>
  <c r="Q421" i="9"/>
  <c r="Q423" i="9"/>
  <c r="Q424" i="9"/>
  <c r="Q425" i="9"/>
  <c r="Q426" i="9"/>
  <c r="Q427" i="9"/>
  <c r="Q428" i="9"/>
  <c r="Q431" i="9"/>
  <c r="Q432" i="9"/>
  <c r="Q433" i="9"/>
  <c r="Q436" i="9"/>
  <c r="Q438" i="9"/>
  <c r="Q439" i="9"/>
  <c r="Q440" i="9"/>
  <c r="Q444" i="9"/>
  <c r="Q445" i="9"/>
  <c r="Q448" i="9"/>
  <c r="Q449" i="9"/>
  <c r="Q450" i="9"/>
  <c r="Q451" i="9"/>
  <c r="Q452" i="9"/>
  <c r="Q453" i="9"/>
  <c r="Q454" i="9"/>
  <c r="Q455" i="9"/>
  <c r="Q456" i="9"/>
  <c r="Q457" i="9"/>
  <c r="Q458" i="9"/>
  <c r="Q459" i="9"/>
  <c r="Q461" i="9"/>
  <c r="Q462" i="9"/>
  <c r="Q463" i="9"/>
  <c r="Q464" i="9"/>
  <c r="Q465" i="9"/>
  <c r="Q466" i="9"/>
  <c r="Q469" i="9"/>
  <c r="Q476" i="9"/>
  <c r="Q477" i="9"/>
  <c r="Q480" i="9"/>
  <c r="Q482" i="9"/>
  <c r="Q484" i="9"/>
  <c r="Q485" i="9"/>
  <c r="Q486" i="9"/>
  <c r="Q487" i="9"/>
  <c r="Q488" i="9"/>
  <c r="Q5" i="9"/>
  <c r="Q7" i="9"/>
  <c r="Q8" i="9"/>
  <c r="Q10" i="9"/>
  <c r="Q11" i="9"/>
  <c r="Q14" i="9"/>
  <c r="Q15" i="9"/>
  <c r="Q16" i="9"/>
  <c r="Q22" i="9"/>
  <c r="Q23" i="9"/>
  <c r="Q25" i="9"/>
  <c r="Q26" i="9"/>
  <c r="Q28" i="9"/>
  <c r="Q29" i="9"/>
  <c r="Q30" i="9"/>
  <c r="Q31" i="9"/>
  <c r="Q32" i="9"/>
  <c r="Q33" i="9"/>
  <c r="Q34" i="9"/>
  <c r="Q36" i="9"/>
  <c r="Q37" i="9"/>
  <c r="Q38" i="9"/>
  <c r="Q43" i="9"/>
  <c r="Q44" i="9"/>
  <c r="Q51" i="9"/>
  <c r="Q52" i="9"/>
  <c r="Q58" i="9"/>
  <c r="Q59" i="9"/>
  <c r="Q60" i="9"/>
  <c r="Q61" i="9"/>
  <c r="Q62" i="9"/>
  <c r="Q63" i="9"/>
  <c r="Q64" i="9"/>
  <c r="Q65" i="9"/>
  <c r="Q66" i="9"/>
  <c r="Q67" i="9"/>
  <c r="Q68" i="9"/>
  <c r="Q72" i="9"/>
  <c r="Q73" i="9"/>
  <c r="Q75" i="9"/>
  <c r="Q76" i="9"/>
  <c r="Q77" i="9"/>
  <c r="Q80" i="9"/>
  <c r="Q81" i="9"/>
  <c r="Q82" i="9"/>
  <c r="Q84" i="9"/>
  <c r="Q87" i="9"/>
  <c r="Q88" i="9"/>
  <c r="Q89" i="9"/>
  <c r="Q90" i="9"/>
  <c r="Q91" i="9"/>
  <c r="Q92" i="9"/>
  <c r="Q93" i="9"/>
  <c r="Q94" i="9"/>
  <c r="Q95" i="9"/>
  <c r="Q96" i="9"/>
  <c r="Q97" i="9"/>
  <c r="Q98" i="9"/>
  <c r="Q101" i="9"/>
  <c r="Q105" i="9"/>
  <c r="Q106" i="9"/>
  <c r="Q113" i="9"/>
  <c r="Q115" i="9"/>
  <c r="Q121" i="9"/>
  <c r="Q122" i="9"/>
  <c r="Q128" i="9"/>
  <c r="Q137" i="9"/>
  <c r="Q157" i="9"/>
  <c r="Q158" i="9"/>
  <c r="Q159" i="9"/>
  <c r="Q164" i="9"/>
  <c r="Q165" i="9"/>
  <c r="Q166" i="9"/>
  <c r="Q167" i="9"/>
  <c r="Q168" i="9"/>
  <c r="Q169" i="9"/>
  <c r="Q170" i="9"/>
  <c r="Q171" i="9"/>
  <c r="Q172" i="9"/>
  <c r="Q173" i="9"/>
  <c r="Q174" i="9"/>
  <c r="Q189" i="9"/>
  <c r="Q191" i="9"/>
  <c r="Q203" i="9"/>
  <c r="Q204" i="9"/>
  <c r="Q206" i="9"/>
  <c r="Q207" i="9"/>
  <c r="Q208" i="9"/>
  <c r="Q209" i="9"/>
  <c r="Q210" i="9"/>
  <c r="Q214" i="9"/>
  <c r="Q220" i="9"/>
  <c r="Q221" i="9"/>
  <c r="Q222" i="9"/>
  <c r="Q223" i="9"/>
  <c r="Q224" i="9"/>
  <c r="Q225" i="9"/>
  <c r="Q226" i="9"/>
  <c r="Q227" i="9"/>
  <c r="Q228" i="9"/>
  <c r="Q229" i="9"/>
  <c r="Q230" i="9"/>
  <c r="Q231" i="9"/>
  <c r="Q232" i="9"/>
  <c r="Q233" i="9"/>
  <c r="Q234" i="9"/>
  <c r="Q235" i="9"/>
  <c r="Q236" i="9"/>
  <c r="Q237" i="9"/>
  <c r="Q238" i="9"/>
  <c r="Q239" i="9"/>
  <c r="Q240" i="9"/>
  <c r="Q241" i="9"/>
  <c r="Q242" i="9"/>
  <c r="Q243" i="9"/>
  <c r="Q244" i="9"/>
  <c r="Q245" i="9"/>
  <c r="Q246" i="9"/>
  <c r="Q247" i="9"/>
  <c r="Q248" i="9"/>
  <c r="Q249" i="9"/>
  <c r="Q250" i="9"/>
  <c r="Q251" i="9"/>
  <c r="Q252" i="9"/>
  <c r="Q253" i="9"/>
  <c r="Q254" i="9"/>
  <c r="Q255" i="9"/>
  <c r="Q256" i="9"/>
  <c r="Q257" i="9"/>
  <c r="Q258" i="9"/>
  <c r="Q259" i="9"/>
  <c r="Q260" i="9"/>
  <c r="Q261" i="9"/>
  <c r="Q262" i="9"/>
  <c r="Q263" i="9"/>
  <c r="Q264" i="9"/>
  <c r="Q265" i="9"/>
  <c r="Q266" i="9"/>
  <c r="Q267" i="9"/>
  <c r="Q268" i="9"/>
  <c r="Q269" i="9"/>
  <c r="Q270" i="9"/>
  <c r="Q271" i="9"/>
  <c r="Q272" i="9"/>
  <c r="Q273" i="9"/>
  <c r="Q274" i="9"/>
  <c r="Q275" i="9"/>
  <c r="Q276" i="9"/>
  <c r="Q277" i="9"/>
  <c r="Q278" i="9"/>
  <c r="Q279" i="9"/>
  <c r="Q280" i="9"/>
  <c r="Q281" i="9"/>
  <c r="Q282" i="9"/>
  <c r="Q283" i="9"/>
  <c r="Q284" i="9"/>
  <c r="Q285" i="9"/>
  <c r="Q286" i="9"/>
  <c r="Q287" i="9"/>
  <c r="Q288" i="9"/>
  <c r="Q289" i="9"/>
  <c r="Q290" i="9"/>
  <c r="Q291" i="9"/>
  <c r="Q292" i="9"/>
  <c r="Q293" i="9"/>
  <c r="Q294" i="9"/>
  <c r="Q295" i="9"/>
  <c r="Q296" i="9"/>
  <c r="Q297" i="9"/>
  <c r="Q298" i="9"/>
  <c r="Q299" i="9"/>
  <c r="Q300" i="9"/>
  <c r="Q301" i="9"/>
  <c r="Q302" i="9"/>
  <c r="Q303" i="9"/>
  <c r="Q304" i="9"/>
  <c r="Q305" i="9"/>
  <c r="Q306" i="9"/>
  <c r="Q307" i="9"/>
  <c r="Q308" i="9"/>
  <c r="Q309" i="9"/>
  <c r="Q310" i="9"/>
  <c r="Q311" i="9"/>
  <c r="Q312" i="9"/>
  <c r="Q313" i="9"/>
  <c r="Q314" i="9"/>
  <c r="Q315" i="9"/>
  <c r="Q316" i="9"/>
  <c r="Q317" i="9"/>
  <c r="Q318" i="9"/>
  <c r="Q319" i="9"/>
  <c r="Q320" i="9"/>
  <c r="Q321" i="9"/>
  <c r="Q322" i="9"/>
  <c r="Q323" i="9"/>
  <c r="Q324" i="9"/>
  <c r="Q325" i="9"/>
  <c r="Q326" i="9"/>
  <c r="Q327" i="9"/>
  <c r="Q328" i="9"/>
  <c r="Q329" i="9"/>
  <c r="Q330" i="9"/>
  <c r="Q331" i="9"/>
  <c r="Q332" i="9"/>
  <c r="Q333" i="9"/>
  <c r="Q334" i="9"/>
  <c r="Q335" i="9"/>
  <c r="Q336" i="9"/>
  <c r="Q337" i="9"/>
  <c r="Q338" i="9"/>
  <c r="Q339" i="9"/>
  <c r="Q340" i="9"/>
  <c r="Q341" i="9"/>
  <c r="Q345" i="9"/>
  <c r="Q412" i="9"/>
  <c r="Q413" i="9"/>
  <c r="Q414" i="9"/>
  <c r="Q467" i="9"/>
  <c r="Q468" i="9"/>
  <c r="Q470" i="9"/>
  <c r="Q475" i="9"/>
  <c r="Q4" i="9"/>
  <c r="Q6" i="9"/>
  <c r="Q12" i="9"/>
  <c r="Q13" i="9"/>
  <c r="Q48" i="9"/>
  <c r="Q49" i="9"/>
  <c r="Q54" i="9"/>
  <c r="Q55" i="9"/>
  <c r="Q56" i="9"/>
  <c r="Q86" i="9"/>
  <c r="Q107" i="9"/>
  <c r="Q108" i="9"/>
  <c r="Q109" i="9"/>
  <c r="Q110" i="9"/>
  <c r="Q111" i="9"/>
  <c r="Q114" i="9"/>
  <c r="Q178" i="9"/>
  <c r="Q489" i="9"/>
  <c r="Q490" i="9"/>
  <c r="Q202" i="9"/>
  <c r="Q437" i="9"/>
  <c r="J441" i="9"/>
  <c r="J442" i="9"/>
  <c r="J443" i="9"/>
  <c r="J446" i="9"/>
  <c r="J447" i="9"/>
  <c r="J460" i="9"/>
  <c r="J472" i="9"/>
  <c r="J473" i="9"/>
  <c r="J474" i="9"/>
  <c r="J478" i="9"/>
  <c r="J479" i="9"/>
  <c r="J481" i="9"/>
  <c r="J483" i="9"/>
  <c r="J3" i="9"/>
  <c r="J17" i="9"/>
  <c r="J18" i="9"/>
  <c r="J19" i="9"/>
  <c r="J20" i="9"/>
  <c r="J24" i="9"/>
  <c r="J27" i="9"/>
  <c r="J35" i="9"/>
  <c r="J53" i="9"/>
  <c r="J69" i="9"/>
  <c r="J380" i="9"/>
  <c r="J381" i="9"/>
  <c r="J382" i="9"/>
  <c r="J383" i="9"/>
  <c r="J389" i="9"/>
  <c r="J391" i="9"/>
  <c r="J393" i="9"/>
  <c r="J394" i="9"/>
  <c r="J397" i="9"/>
  <c r="J471" i="9"/>
  <c r="J9" i="9"/>
  <c r="J21" i="9"/>
  <c r="J71" i="9"/>
  <c r="J78" i="9"/>
  <c r="J79" i="9"/>
  <c r="J85" i="9"/>
  <c r="J103" i="9"/>
  <c r="J112" i="9"/>
  <c r="J117" i="9"/>
  <c r="J119" i="9"/>
  <c r="J136" i="9"/>
  <c r="J142" i="9"/>
  <c r="J143" i="9"/>
  <c r="J149" i="9"/>
  <c r="J150" i="9"/>
  <c r="J152" i="9"/>
  <c r="J160" i="9"/>
  <c r="J161" i="9"/>
  <c r="J163" i="9"/>
  <c r="J180" i="9"/>
  <c r="J213" i="9"/>
  <c r="J219" i="9"/>
  <c r="J353" i="9"/>
  <c r="J357" i="9"/>
  <c r="J358" i="9"/>
  <c r="J359" i="9"/>
  <c r="J388" i="9"/>
  <c r="J392" i="9"/>
  <c r="J404" i="9"/>
  <c r="J418" i="9"/>
  <c r="J422" i="9"/>
  <c r="J429" i="9"/>
  <c r="J430" i="9"/>
  <c r="J434" i="9"/>
  <c r="J435" i="9"/>
  <c r="J148" i="9"/>
  <c r="J39" i="9"/>
  <c r="J40" i="9"/>
  <c r="J41" i="9"/>
  <c r="J42" i="9"/>
  <c r="J45" i="9"/>
  <c r="J46" i="9"/>
  <c r="J47" i="9"/>
  <c r="J50" i="9"/>
  <c r="J57" i="9"/>
  <c r="J70" i="9"/>
  <c r="J74" i="9"/>
  <c r="J83" i="9"/>
  <c r="J99" i="9"/>
  <c r="J100" i="9"/>
  <c r="J102" i="9"/>
  <c r="J104" i="9"/>
  <c r="J116" i="9"/>
  <c r="J118" i="9"/>
  <c r="J120" i="9"/>
  <c r="J123" i="9"/>
  <c r="J124" i="9"/>
  <c r="J125" i="9"/>
  <c r="J126" i="9"/>
  <c r="J127" i="9"/>
  <c r="J129" i="9"/>
  <c r="J130" i="9"/>
  <c r="J131" i="9"/>
  <c r="J132" i="9"/>
  <c r="J133" i="9"/>
  <c r="J134" i="9"/>
  <c r="J135" i="9"/>
  <c r="J138" i="9"/>
  <c r="J139" i="9"/>
  <c r="J140" i="9"/>
  <c r="J141" i="9"/>
  <c r="J144" i="9"/>
  <c r="J145" i="9"/>
  <c r="J146" i="9"/>
  <c r="J147" i="9"/>
  <c r="J151" i="9"/>
  <c r="J153" i="9"/>
  <c r="J154" i="9"/>
  <c r="J155" i="9"/>
  <c r="J156" i="9"/>
  <c r="J162" i="9"/>
  <c r="J175" i="9"/>
  <c r="J176" i="9"/>
  <c r="J177" i="9"/>
  <c r="J179" i="9"/>
  <c r="J181" i="9"/>
  <c r="J182" i="9"/>
  <c r="J183" i="9"/>
  <c r="J184" i="9"/>
  <c r="J185" i="9"/>
  <c r="J186" i="9"/>
  <c r="J187" i="9"/>
  <c r="J188" i="9"/>
  <c r="J190" i="9"/>
  <c r="J192" i="9"/>
  <c r="J193" i="9"/>
  <c r="J194" i="9"/>
  <c r="J195" i="9"/>
  <c r="J196" i="9"/>
  <c r="J197" i="9"/>
  <c r="J198" i="9"/>
  <c r="J199" i="9"/>
  <c r="J200" i="9"/>
  <c r="J201" i="9"/>
  <c r="J205" i="9"/>
  <c r="J211" i="9"/>
  <c r="J212" i="9"/>
  <c r="J215" i="9"/>
  <c r="J216" i="9"/>
  <c r="J217" i="9"/>
  <c r="J218" i="9"/>
  <c r="J342" i="9"/>
  <c r="J343" i="9"/>
  <c r="J344" i="9"/>
  <c r="J346" i="9"/>
  <c r="J347" i="9"/>
  <c r="J348" i="9"/>
  <c r="J349" i="9"/>
  <c r="J350" i="9"/>
  <c r="J351" i="9"/>
  <c r="J352" i="9"/>
  <c r="J354" i="9"/>
  <c r="J355" i="9"/>
  <c r="J356" i="9"/>
  <c r="J360" i="9"/>
  <c r="J361" i="9"/>
  <c r="J362" i="9"/>
  <c r="J363" i="9"/>
  <c r="J364" i="9"/>
  <c r="J365" i="9"/>
  <c r="J366" i="9"/>
  <c r="J367" i="9"/>
  <c r="J368" i="9"/>
  <c r="J369" i="9"/>
  <c r="J370" i="9"/>
  <c r="J371" i="9"/>
  <c r="J372" i="9"/>
  <c r="J373" i="9"/>
  <c r="J374" i="9"/>
  <c r="J375" i="9"/>
  <c r="J376" i="9"/>
  <c r="J377" i="9"/>
  <c r="J378" i="9"/>
  <c r="J379" i="9"/>
  <c r="J384" i="9"/>
  <c r="J385" i="9"/>
  <c r="J386" i="9"/>
  <c r="J387" i="9"/>
  <c r="J390" i="9"/>
  <c r="J395" i="9"/>
  <c r="J396" i="9"/>
  <c r="J398" i="9"/>
  <c r="J399" i="9"/>
  <c r="J400" i="9"/>
  <c r="J401" i="9"/>
  <c r="J402" i="9"/>
  <c r="J403" i="9"/>
  <c r="J405" i="9"/>
  <c r="J406" i="9"/>
  <c r="J407" i="9"/>
  <c r="J408" i="9"/>
  <c r="J409" i="9"/>
  <c r="J410" i="9"/>
  <c r="J411" i="9"/>
  <c r="J415" i="9"/>
  <c r="J416" i="9"/>
  <c r="J417" i="9"/>
  <c r="J419" i="9"/>
  <c r="J420" i="9"/>
  <c r="J421" i="9"/>
  <c r="J423" i="9"/>
  <c r="J424" i="9"/>
  <c r="J425" i="9"/>
  <c r="J426" i="9"/>
  <c r="J427" i="9"/>
  <c r="J428" i="9"/>
  <c r="J431" i="9"/>
  <c r="J432" i="9"/>
  <c r="J433" i="9"/>
  <c r="J436" i="9"/>
  <c r="J438" i="9"/>
  <c r="J439" i="9"/>
  <c r="J440" i="9"/>
  <c r="J444" i="9"/>
  <c r="J445" i="9"/>
  <c r="J448" i="9"/>
  <c r="J449" i="9"/>
  <c r="J450" i="9"/>
  <c r="J451" i="9"/>
  <c r="J452" i="9"/>
  <c r="J453" i="9"/>
  <c r="J454" i="9"/>
  <c r="J455" i="9"/>
  <c r="J456" i="9"/>
  <c r="J457" i="9"/>
  <c r="J458" i="9"/>
  <c r="J459" i="9"/>
  <c r="J461" i="9"/>
  <c r="J462" i="9"/>
  <c r="J463" i="9"/>
  <c r="J464" i="9"/>
  <c r="J465" i="9"/>
  <c r="J466" i="9"/>
  <c r="J469" i="9"/>
  <c r="J476" i="9"/>
  <c r="J477" i="9"/>
  <c r="J480" i="9"/>
  <c r="J482" i="9"/>
  <c r="J484" i="9"/>
  <c r="J485" i="9"/>
  <c r="J486" i="9"/>
  <c r="J487" i="9"/>
  <c r="J488" i="9"/>
  <c r="J5" i="9"/>
  <c r="J7" i="9"/>
  <c r="J8" i="9"/>
  <c r="J10" i="9"/>
  <c r="J11" i="9"/>
  <c r="J14" i="9"/>
  <c r="J15" i="9"/>
  <c r="J16" i="9"/>
  <c r="J22" i="9"/>
  <c r="J23" i="9"/>
  <c r="J25" i="9"/>
  <c r="J26" i="9"/>
  <c r="J28" i="9"/>
  <c r="J29" i="9"/>
  <c r="J30" i="9"/>
  <c r="J31" i="9"/>
  <c r="J32" i="9"/>
  <c r="J33" i="9"/>
  <c r="J34" i="9"/>
  <c r="J36" i="9"/>
  <c r="J37" i="9"/>
  <c r="J38" i="9"/>
  <c r="J43" i="9"/>
  <c r="J44" i="9"/>
  <c r="J51" i="9"/>
  <c r="J52" i="9"/>
  <c r="J58" i="9"/>
  <c r="J59" i="9"/>
  <c r="J60" i="9"/>
  <c r="J61" i="9"/>
  <c r="J62" i="9"/>
  <c r="J63" i="9"/>
  <c r="J64" i="9"/>
  <c r="J65" i="9"/>
  <c r="J66" i="9"/>
  <c r="J67" i="9"/>
  <c r="J68" i="9"/>
  <c r="J72" i="9"/>
  <c r="J73" i="9"/>
  <c r="J75" i="9"/>
  <c r="J76" i="9"/>
  <c r="J77" i="9"/>
  <c r="J80" i="9"/>
  <c r="J81" i="9"/>
  <c r="J82" i="9"/>
  <c r="J84" i="9"/>
  <c r="J87" i="9"/>
  <c r="J88" i="9"/>
  <c r="J89" i="9"/>
  <c r="J90" i="9"/>
  <c r="J91" i="9"/>
  <c r="J92" i="9"/>
  <c r="J93" i="9"/>
  <c r="J94" i="9"/>
  <c r="J95" i="9"/>
  <c r="J96" i="9"/>
  <c r="J97" i="9"/>
  <c r="J98" i="9"/>
  <c r="J101" i="9"/>
  <c r="J105" i="9"/>
  <c r="J106" i="9"/>
  <c r="J113" i="9"/>
  <c r="J115" i="9"/>
  <c r="J121" i="9"/>
  <c r="J122" i="9"/>
  <c r="J128" i="9"/>
  <c r="J137" i="9"/>
  <c r="J157" i="9"/>
  <c r="J158" i="9"/>
  <c r="J159" i="9"/>
  <c r="J164" i="9"/>
  <c r="J165" i="9"/>
  <c r="J166" i="9"/>
  <c r="J167" i="9"/>
  <c r="J168" i="9"/>
  <c r="J169" i="9"/>
  <c r="J170" i="9"/>
  <c r="J171" i="9"/>
  <c r="J172" i="9"/>
  <c r="J173" i="9"/>
  <c r="J174" i="9"/>
  <c r="J189" i="9"/>
  <c r="J191" i="9"/>
  <c r="J203" i="9"/>
  <c r="J204" i="9"/>
  <c r="J206" i="9"/>
  <c r="J207" i="9"/>
  <c r="J208" i="9"/>
  <c r="J209" i="9"/>
  <c r="J210" i="9"/>
  <c r="J214" i="9"/>
  <c r="J220" i="9"/>
  <c r="J221" i="9"/>
  <c r="J222" i="9"/>
  <c r="J223" i="9"/>
  <c r="J224" i="9"/>
  <c r="J225" i="9"/>
  <c r="J226" i="9"/>
  <c r="J227" i="9"/>
  <c r="J228" i="9"/>
  <c r="J229" i="9"/>
  <c r="J230" i="9"/>
  <c r="J231" i="9"/>
  <c r="J232" i="9"/>
  <c r="J233" i="9"/>
  <c r="J234" i="9"/>
  <c r="J235" i="9"/>
  <c r="J236" i="9"/>
  <c r="J237" i="9"/>
  <c r="J238" i="9"/>
  <c r="J239" i="9"/>
  <c r="J240" i="9"/>
  <c r="J241" i="9"/>
  <c r="J242" i="9"/>
  <c r="J243" i="9"/>
  <c r="J244" i="9"/>
  <c r="J245" i="9"/>
  <c r="J246" i="9"/>
  <c r="J247" i="9"/>
  <c r="J248" i="9"/>
  <c r="J249" i="9"/>
  <c r="J250" i="9"/>
  <c r="J251" i="9"/>
  <c r="J252" i="9"/>
  <c r="J253" i="9"/>
  <c r="J254" i="9"/>
  <c r="J255" i="9"/>
  <c r="J256" i="9"/>
  <c r="J257" i="9"/>
  <c r="J258" i="9"/>
  <c r="J259" i="9"/>
  <c r="J260" i="9"/>
  <c r="J261" i="9"/>
  <c r="J262" i="9"/>
  <c r="J263" i="9"/>
  <c r="J264" i="9"/>
  <c r="J265" i="9"/>
  <c r="J266" i="9"/>
  <c r="J267" i="9"/>
  <c r="J268" i="9"/>
  <c r="J269" i="9"/>
  <c r="J270" i="9"/>
  <c r="J271" i="9"/>
  <c r="J272" i="9"/>
  <c r="J273" i="9"/>
  <c r="J274" i="9"/>
  <c r="J275" i="9"/>
  <c r="J276" i="9"/>
  <c r="J277" i="9"/>
  <c r="J278" i="9"/>
  <c r="J279" i="9"/>
  <c r="J280" i="9"/>
  <c r="J281" i="9"/>
  <c r="J282" i="9"/>
  <c r="J283" i="9"/>
  <c r="J284" i="9"/>
  <c r="J285" i="9"/>
  <c r="J286" i="9"/>
  <c r="J287" i="9"/>
  <c r="J288" i="9"/>
  <c r="J289" i="9"/>
  <c r="J290" i="9"/>
  <c r="J291" i="9"/>
  <c r="J292" i="9"/>
  <c r="J293" i="9"/>
  <c r="J294" i="9"/>
  <c r="J295" i="9"/>
  <c r="J296" i="9"/>
  <c r="J297" i="9"/>
  <c r="J298" i="9"/>
  <c r="J299" i="9"/>
  <c r="J300" i="9"/>
  <c r="J301" i="9"/>
  <c r="J302" i="9"/>
  <c r="J303" i="9"/>
  <c r="J304" i="9"/>
  <c r="J305" i="9"/>
  <c r="J306" i="9"/>
  <c r="J307" i="9"/>
  <c r="J308" i="9"/>
  <c r="J309" i="9"/>
  <c r="J310" i="9"/>
  <c r="J311" i="9"/>
  <c r="J312" i="9"/>
  <c r="J313" i="9"/>
  <c r="J314" i="9"/>
  <c r="J315" i="9"/>
  <c r="J316" i="9"/>
  <c r="J317" i="9"/>
  <c r="J318" i="9"/>
  <c r="J319" i="9"/>
  <c r="J320" i="9"/>
  <c r="J321" i="9"/>
  <c r="J322" i="9"/>
  <c r="J323" i="9"/>
  <c r="J324" i="9"/>
  <c r="J325" i="9"/>
  <c r="J326" i="9"/>
  <c r="J327" i="9"/>
  <c r="J328" i="9"/>
  <c r="J329" i="9"/>
  <c r="J330" i="9"/>
  <c r="J331" i="9"/>
  <c r="J332" i="9"/>
  <c r="J333" i="9"/>
  <c r="J334" i="9"/>
  <c r="J335" i="9"/>
  <c r="J336" i="9"/>
  <c r="J337" i="9"/>
  <c r="J338" i="9"/>
  <c r="J339" i="9"/>
  <c r="J340" i="9"/>
  <c r="J341" i="9"/>
  <c r="J345" i="9"/>
  <c r="J412" i="9"/>
  <c r="J413" i="9"/>
  <c r="J414" i="9"/>
  <c r="J467" i="9"/>
  <c r="J468" i="9"/>
  <c r="J470" i="9"/>
  <c r="J475" i="9"/>
  <c r="J4" i="9"/>
  <c r="J6" i="9"/>
  <c r="J12" i="9"/>
  <c r="J13" i="9"/>
  <c r="J48" i="9"/>
  <c r="J49" i="9"/>
  <c r="J54" i="9"/>
  <c r="J55" i="9"/>
  <c r="J56" i="9"/>
  <c r="J86" i="9"/>
  <c r="J107" i="9"/>
  <c r="J108" i="9"/>
  <c r="J109" i="9"/>
  <c r="J110" i="9"/>
  <c r="J111" i="9"/>
  <c r="J114" i="9"/>
  <c r="J178" i="9"/>
  <c r="J489" i="9"/>
  <c r="J490" i="9"/>
  <c r="J202" i="9"/>
  <c r="J437" i="9"/>
  <c r="I441" i="9"/>
  <c r="I442" i="9"/>
  <c r="I443" i="9"/>
  <c r="I446" i="9"/>
  <c r="I447" i="9"/>
  <c r="I460" i="9"/>
  <c r="I472" i="9"/>
  <c r="I473" i="9"/>
  <c r="I474" i="9"/>
  <c r="I478" i="9"/>
  <c r="I479" i="9"/>
  <c r="I481" i="9"/>
  <c r="I483" i="9"/>
  <c r="I3" i="9"/>
  <c r="I17" i="9"/>
  <c r="I18" i="9"/>
  <c r="I19" i="9"/>
  <c r="I20" i="9"/>
  <c r="I24" i="9"/>
  <c r="I27" i="9"/>
  <c r="I35" i="9"/>
  <c r="I53" i="9"/>
  <c r="I69" i="9"/>
  <c r="I380" i="9"/>
  <c r="I381" i="9"/>
  <c r="I382" i="9"/>
  <c r="I383" i="9"/>
  <c r="I389" i="9"/>
  <c r="I391" i="9"/>
  <c r="I393" i="9"/>
  <c r="I394" i="9"/>
  <c r="I397" i="9"/>
  <c r="I471" i="9"/>
  <c r="I9" i="9"/>
  <c r="I21" i="9"/>
  <c r="I71" i="9"/>
  <c r="I78" i="9"/>
  <c r="I79" i="9"/>
  <c r="I85" i="9"/>
  <c r="I103" i="9"/>
  <c r="I112" i="9"/>
  <c r="I117" i="9"/>
  <c r="I119" i="9"/>
  <c r="I136" i="9"/>
  <c r="I142" i="9"/>
  <c r="I143" i="9"/>
  <c r="I149" i="9"/>
  <c r="I150" i="9"/>
  <c r="I152" i="9"/>
  <c r="I160" i="9"/>
  <c r="I161" i="9"/>
  <c r="I163" i="9"/>
  <c r="I180" i="9"/>
  <c r="I213" i="9"/>
  <c r="I219" i="9"/>
  <c r="I353" i="9"/>
  <c r="I357" i="9"/>
  <c r="I358" i="9"/>
  <c r="I359" i="9"/>
  <c r="I388" i="9"/>
  <c r="I392" i="9"/>
  <c r="I404" i="9"/>
  <c r="I418" i="9"/>
  <c r="I422" i="9"/>
  <c r="I429" i="9"/>
  <c r="I430" i="9"/>
  <c r="I434" i="9"/>
  <c r="I435" i="9"/>
  <c r="I148" i="9"/>
  <c r="I39" i="9"/>
  <c r="I40" i="9"/>
  <c r="I41" i="9"/>
  <c r="I42" i="9"/>
  <c r="I45" i="9"/>
  <c r="I46" i="9"/>
  <c r="I47" i="9"/>
  <c r="I50" i="9"/>
  <c r="I57" i="9"/>
  <c r="I70" i="9"/>
  <c r="I74" i="9"/>
  <c r="I83" i="9"/>
  <c r="I99" i="9"/>
  <c r="I100" i="9"/>
  <c r="I102" i="9"/>
  <c r="I104" i="9"/>
  <c r="I116" i="9"/>
  <c r="I118" i="9"/>
  <c r="I120" i="9"/>
  <c r="I123" i="9"/>
  <c r="I124" i="9"/>
  <c r="I125" i="9"/>
  <c r="I126" i="9"/>
  <c r="I127" i="9"/>
  <c r="I129" i="9"/>
  <c r="I130" i="9"/>
  <c r="I131" i="9"/>
  <c r="I132" i="9"/>
  <c r="I133" i="9"/>
  <c r="I134" i="9"/>
  <c r="I135" i="9"/>
  <c r="I138" i="9"/>
  <c r="I139" i="9"/>
  <c r="I140" i="9"/>
  <c r="I141" i="9"/>
  <c r="I144" i="9"/>
  <c r="I145" i="9"/>
  <c r="I146" i="9"/>
  <c r="I147" i="9"/>
  <c r="I151" i="9"/>
  <c r="I153" i="9"/>
  <c r="I154" i="9"/>
  <c r="I155" i="9"/>
  <c r="I156" i="9"/>
  <c r="I162" i="9"/>
  <c r="I175" i="9"/>
  <c r="I176" i="9"/>
  <c r="I177" i="9"/>
  <c r="I179" i="9"/>
  <c r="I181" i="9"/>
  <c r="I182" i="9"/>
  <c r="I183" i="9"/>
  <c r="I184" i="9"/>
  <c r="I185" i="9"/>
  <c r="I186" i="9"/>
  <c r="I187" i="9"/>
  <c r="I188" i="9"/>
  <c r="I190" i="9"/>
  <c r="I192" i="9"/>
  <c r="I193" i="9"/>
  <c r="I194" i="9"/>
  <c r="I195" i="9"/>
  <c r="I196" i="9"/>
  <c r="I197" i="9"/>
  <c r="I198" i="9"/>
  <c r="I199" i="9"/>
  <c r="I200" i="9"/>
  <c r="I201" i="9"/>
  <c r="I205" i="9"/>
  <c r="I211" i="9"/>
  <c r="I212" i="9"/>
  <c r="I215" i="9"/>
  <c r="I216" i="9"/>
  <c r="I217" i="9"/>
  <c r="I218" i="9"/>
  <c r="I342" i="9"/>
  <c r="I343" i="9"/>
  <c r="I344" i="9"/>
  <c r="I346" i="9"/>
  <c r="I347" i="9"/>
  <c r="I348" i="9"/>
  <c r="I349" i="9"/>
  <c r="I350" i="9"/>
  <c r="I351" i="9"/>
  <c r="I352" i="9"/>
  <c r="I354" i="9"/>
  <c r="I355" i="9"/>
  <c r="I356" i="9"/>
  <c r="I360" i="9"/>
  <c r="I361" i="9"/>
  <c r="I362" i="9"/>
  <c r="I363" i="9"/>
  <c r="I364" i="9"/>
  <c r="I365" i="9"/>
  <c r="I366" i="9"/>
  <c r="I367" i="9"/>
  <c r="I368" i="9"/>
  <c r="I369" i="9"/>
  <c r="I370" i="9"/>
  <c r="I371" i="9"/>
  <c r="I372" i="9"/>
  <c r="I373" i="9"/>
  <c r="I374" i="9"/>
  <c r="I375" i="9"/>
  <c r="I376" i="9"/>
  <c r="I377" i="9"/>
  <c r="I378" i="9"/>
  <c r="I379" i="9"/>
  <c r="I384" i="9"/>
  <c r="I385" i="9"/>
  <c r="I386" i="9"/>
  <c r="I387" i="9"/>
  <c r="I390" i="9"/>
  <c r="I395" i="9"/>
  <c r="I396" i="9"/>
  <c r="I398" i="9"/>
  <c r="I399" i="9"/>
  <c r="I400" i="9"/>
  <c r="I401" i="9"/>
  <c r="I402" i="9"/>
  <c r="I403" i="9"/>
  <c r="I405" i="9"/>
  <c r="I406" i="9"/>
  <c r="I407" i="9"/>
  <c r="I408" i="9"/>
  <c r="I409" i="9"/>
  <c r="I410" i="9"/>
  <c r="I411" i="9"/>
  <c r="I415" i="9"/>
  <c r="I416" i="9"/>
  <c r="I417" i="9"/>
  <c r="I419" i="9"/>
  <c r="I420" i="9"/>
  <c r="I421" i="9"/>
  <c r="I423" i="9"/>
  <c r="I424" i="9"/>
  <c r="I425" i="9"/>
  <c r="I426" i="9"/>
  <c r="I427" i="9"/>
  <c r="I428" i="9"/>
  <c r="I431" i="9"/>
  <c r="I432" i="9"/>
  <c r="I433" i="9"/>
  <c r="I436" i="9"/>
  <c r="I438" i="9"/>
  <c r="I439" i="9"/>
  <c r="I440" i="9"/>
  <c r="I444" i="9"/>
  <c r="I445" i="9"/>
  <c r="I448" i="9"/>
  <c r="I449" i="9"/>
  <c r="I450" i="9"/>
  <c r="I451" i="9"/>
  <c r="I452" i="9"/>
  <c r="I453" i="9"/>
  <c r="I454" i="9"/>
  <c r="I455" i="9"/>
  <c r="I456" i="9"/>
  <c r="I457" i="9"/>
  <c r="I458" i="9"/>
  <c r="I459" i="9"/>
  <c r="I461" i="9"/>
  <c r="I462" i="9"/>
  <c r="I463" i="9"/>
  <c r="I464" i="9"/>
  <c r="I465" i="9"/>
  <c r="I466" i="9"/>
  <c r="I469" i="9"/>
  <c r="I476" i="9"/>
  <c r="I477" i="9"/>
  <c r="I480" i="9"/>
  <c r="I482" i="9"/>
  <c r="I484" i="9"/>
  <c r="I485" i="9"/>
  <c r="I486" i="9"/>
  <c r="I487" i="9"/>
  <c r="I488" i="9"/>
  <c r="I5" i="9"/>
  <c r="I7" i="9"/>
  <c r="I8" i="9"/>
  <c r="I10" i="9"/>
  <c r="I11" i="9"/>
  <c r="I14" i="9"/>
  <c r="I15" i="9"/>
  <c r="I16" i="9"/>
  <c r="I22" i="9"/>
  <c r="I23" i="9"/>
  <c r="I25" i="9"/>
  <c r="I26" i="9"/>
  <c r="I28" i="9"/>
  <c r="I29" i="9"/>
  <c r="I30" i="9"/>
  <c r="I31" i="9"/>
  <c r="I32" i="9"/>
  <c r="I33" i="9"/>
  <c r="I34" i="9"/>
  <c r="I36" i="9"/>
  <c r="I37" i="9"/>
  <c r="I38" i="9"/>
  <c r="I43" i="9"/>
  <c r="I44" i="9"/>
  <c r="I51" i="9"/>
  <c r="I52" i="9"/>
  <c r="I58" i="9"/>
  <c r="I59" i="9"/>
  <c r="I60" i="9"/>
  <c r="I61" i="9"/>
  <c r="I62" i="9"/>
  <c r="I63" i="9"/>
  <c r="I64" i="9"/>
  <c r="I65" i="9"/>
  <c r="I66" i="9"/>
  <c r="I67" i="9"/>
  <c r="I68" i="9"/>
  <c r="I72" i="9"/>
  <c r="I73" i="9"/>
  <c r="I75" i="9"/>
  <c r="I76" i="9"/>
  <c r="I77" i="9"/>
  <c r="I80" i="9"/>
  <c r="I81" i="9"/>
  <c r="I82" i="9"/>
  <c r="I84" i="9"/>
  <c r="I87" i="9"/>
  <c r="I88" i="9"/>
  <c r="I89" i="9"/>
  <c r="I90" i="9"/>
  <c r="I91" i="9"/>
  <c r="I92" i="9"/>
  <c r="I93" i="9"/>
  <c r="I94" i="9"/>
  <c r="I95" i="9"/>
  <c r="I96" i="9"/>
  <c r="I97" i="9"/>
  <c r="I98" i="9"/>
  <c r="I101" i="9"/>
  <c r="I105" i="9"/>
  <c r="I106" i="9"/>
  <c r="I113" i="9"/>
  <c r="I115" i="9"/>
  <c r="I121" i="9"/>
  <c r="I122" i="9"/>
  <c r="I128" i="9"/>
  <c r="I137" i="9"/>
  <c r="I157" i="9"/>
  <c r="I158" i="9"/>
  <c r="I159" i="9"/>
  <c r="I164" i="9"/>
  <c r="I165" i="9"/>
  <c r="I166" i="9"/>
  <c r="I167" i="9"/>
  <c r="I168" i="9"/>
  <c r="I169" i="9"/>
  <c r="I170" i="9"/>
  <c r="I171" i="9"/>
  <c r="I172" i="9"/>
  <c r="I173" i="9"/>
  <c r="I174" i="9"/>
  <c r="I189" i="9"/>
  <c r="I191" i="9"/>
  <c r="I203" i="9"/>
  <c r="I204" i="9"/>
  <c r="I206" i="9"/>
  <c r="I207" i="9"/>
  <c r="I208" i="9"/>
  <c r="I209" i="9"/>
  <c r="I210" i="9"/>
  <c r="I214" i="9"/>
  <c r="I220" i="9"/>
  <c r="I221" i="9"/>
  <c r="I222" i="9"/>
  <c r="I223" i="9"/>
  <c r="I224" i="9"/>
  <c r="I225" i="9"/>
  <c r="I226" i="9"/>
  <c r="I227" i="9"/>
  <c r="I228" i="9"/>
  <c r="I229" i="9"/>
  <c r="I230" i="9"/>
  <c r="I231" i="9"/>
  <c r="I232" i="9"/>
  <c r="I233" i="9"/>
  <c r="I234" i="9"/>
  <c r="I235" i="9"/>
  <c r="I236" i="9"/>
  <c r="I237" i="9"/>
  <c r="I238" i="9"/>
  <c r="I239" i="9"/>
  <c r="I240" i="9"/>
  <c r="I241" i="9"/>
  <c r="I242" i="9"/>
  <c r="I243" i="9"/>
  <c r="I244" i="9"/>
  <c r="I245" i="9"/>
  <c r="I246" i="9"/>
  <c r="I247" i="9"/>
  <c r="I248" i="9"/>
  <c r="I249" i="9"/>
  <c r="I250" i="9"/>
  <c r="I251" i="9"/>
  <c r="I252" i="9"/>
  <c r="I253" i="9"/>
  <c r="I254" i="9"/>
  <c r="I255" i="9"/>
  <c r="I256" i="9"/>
  <c r="I257" i="9"/>
  <c r="I258" i="9"/>
  <c r="I259" i="9"/>
  <c r="I260" i="9"/>
  <c r="I261" i="9"/>
  <c r="I262" i="9"/>
  <c r="I263" i="9"/>
  <c r="I264" i="9"/>
  <c r="I265" i="9"/>
  <c r="I266" i="9"/>
  <c r="I267" i="9"/>
  <c r="I268" i="9"/>
  <c r="I269" i="9"/>
  <c r="I270" i="9"/>
  <c r="I271" i="9"/>
  <c r="I272" i="9"/>
  <c r="I273" i="9"/>
  <c r="I274" i="9"/>
  <c r="I275" i="9"/>
  <c r="I276" i="9"/>
  <c r="I277" i="9"/>
  <c r="I278" i="9"/>
  <c r="I279" i="9"/>
  <c r="I280" i="9"/>
  <c r="I281" i="9"/>
  <c r="I282" i="9"/>
  <c r="I283" i="9"/>
  <c r="I284" i="9"/>
  <c r="I285" i="9"/>
  <c r="I286" i="9"/>
  <c r="I287" i="9"/>
  <c r="I288" i="9"/>
  <c r="I289" i="9"/>
  <c r="I290" i="9"/>
  <c r="I291" i="9"/>
  <c r="I292" i="9"/>
  <c r="I293" i="9"/>
  <c r="I294" i="9"/>
  <c r="I295" i="9"/>
  <c r="I296" i="9"/>
  <c r="I297" i="9"/>
  <c r="I298" i="9"/>
  <c r="I299" i="9"/>
  <c r="I300" i="9"/>
  <c r="I301" i="9"/>
  <c r="I302" i="9"/>
  <c r="I303" i="9"/>
  <c r="I304" i="9"/>
  <c r="I305" i="9"/>
  <c r="I306" i="9"/>
  <c r="I307" i="9"/>
  <c r="I308" i="9"/>
  <c r="I309" i="9"/>
  <c r="I310" i="9"/>
  <c r="I311" i="9"/>
  <c r="I312" i="9"/>
  <c r="I313" i="9"/>
  <c r="I314" i="9"/>
  <c r="I315" i="9"/>
  <c r="I316" i="9"/>
  <c r="I317" i="9"/>
  <c r="I318" i="9"/>
  <c r="I319" i="9"/>
  <c r="I320" i="9"/>
  <c r="I321" i="9"/>
  <c r="I322" i="9"/>
  <c r="I323" i="9"/>
  <c r="I324" i="9"/>
  <c r="I325" i="9"/>
  <c r="I326" i="9"/>
  <c r="I327" i="9"/>
  <c r="I328" i="9"/>
  <c r="I329" i="9"/>
  <c r="I330" i="9"/>
  <c r="I331" i="9"/>
  <c r="I332" i="9"/>
  <c r="I333" i="9"/>
  <c r="I334" i="9"/>
  <c r="I335" i="9"/>
  <c r="I336" i="9"/>
  <c r="I337" i="9"/>
  <c r="I338" i="9"/>
  <c r="I339" i="9"/>
  <c r="I340" i="9"/>
  <c r="I341" i="9"/>
  <c r="I345" i="9"/>
  <c r="I412" i="9"/>
  <c r="I413" i="9"/>
  <c r="I414" i="9"/>
  <c r="I467" i="9"/>
  <c r="I468" i="9"/>
  <c r="I470" i="9"/>
  <c r="I475" i="9"/>
  <c r="I4" i="9"/>
  <c r="I6" i="9"/>
  <c r="I12" i="9"/>
  <c r="I13" i="9"/>
  <c r="I48" i="9"/>
  <c r="I49" i="9"/>
  <c r="I54" i="9"/>
  <c r="I55" i="9"/>
  <c r="I56" i="9"/>
  <c r="I86" i="9"/>
  <c r="I107" i="9"/>
  <c r="I108" i="9"/>
  <c r="I109" i="9"/>
  <c r="I110" i="9"/>
  <c r="I111" i="9"/>
  <c r="I114" i="9"/>
  <c r="I178" i="9"/>
  <c r="I489" i="9"/>
  <c r="I490" i="9"/>
  <c r="I202" i="9"/>
  <c r="I437" i="9"/>
  <c r="F441" i="9"/>
  <c r="Z441" i="9" s="1"/>
  <c r="H441" i="9"/>
  <c r="F442" i="9"/>
  <c r="H442" i="9"/>
  <c r="F443" i="9"/>
  <c r="Z443" i="9" s="1"/>
  <c r="H443" i="9"/>
  <c r="F446" i="9"/>
  <c r="H446" i="9"/>
  <c r="F447" i="9"/>
  <c r="Z447" i="9" s="1"/>
  <c r="H447" i="9"/>
  <c r="F460" i="9"/>
  <c r="H460" i="9"/>
  <c r="F472" i="9"/>
  <c r="Z472" i="9" s="1"/>
  <c r="H472" i="9"/>
  <c r="F473" i="9"/>
  <c r="H473" i="9"/>
  <c r="F474" i="9"/>
  <c r="Z474" i="9" s="1"/>
  <c r="H474" i="9"/>
  <c r="F478" i="9"/>
  <c r="H478" i="9"/>
  <c r="F479" i="9"/>
  <c r="Z479" i="9" s="1"/>
  <c r="H479" i="9"/>
  <c r="F481" i="9"/>
  <c r="H481" i="9"/>
  <c r="F483" i="9"/>
  <c r="Z483" i="9" s="1"/>
  <c r="H483" i="9"/>
  <c r="H3" i="9"/>
  <c r="F17" i="9"/>
  <c r="H17" i="9"/>
  <c r="F18" i="9"/>
  <c r="H18" i="9"/>
  <c r="F19" i="9"/>
  <c r="H19" i="9"/>
  <c r="F20" i="9"/>
  <c r="H20" i="9"/>
  <c r="F24" i="9"/>
  <c r="H24" i="9"/>
  <c r="F27" i="9"/>
  <c r="H27" i="9"/>
  <c r="F35" i="9"/>
  <c r="H35" i="9"/>
  <c r="F53" i="9"/>
  <c r="H53" i="9"/>
  <c r="F69" i="9"/>
  <c r="H69" i="9"/>
  <c r="F380" i="9"/>
  <c r="H380" i="9"/>
  <c r="F381" i="9"/>
  <c r="H381" i="9"/>
  <c r="P381" i="9" s="1"/>
  <c r="F382" i="9"/>
  <c r="H382" i="9"/>
  <c r="F383" i="9"/>
  <c r="H383" i="9"/>
  <c r="F389" i="9"/>
  <c r="H389" i="9"/>
  <c r="F391" i="9"/>
  <c r="H391" i="9"/>
  <c r="F393" i="9"/>
  <c r="H393" i="9"/>
  <c r="F394" i="9"/>
  <c r="H394" i="9"/>
  <c r="F397" i="9"/>
  <c r="H397" i="9"/>
  <c r="F471" i="9"/>
  <c r="H471" i="9"/>
  <c r="F9" i="9"/>
  <c r="H9" i="9"/>
  <c r="F21" i="9"/>
  <c r="H21" i="9"/>
  <c r="F71" i="9"/>
  <c r="H71" i="9"/>
  <c r="F78" i="9"/>
  <c r="H78" i="9"/>
  <c r="F79" i="9"/>
  <c r="H79" i="9"/>
  <c r="F85" i="9"/>
  <c r="H85" i="9"/>
  <c r="F103" i="9"/>
  <c r="H103" i="9"/>
  <c r="F112" i="9"/>
  <c r="H112" i="9"/>
  <c r="F117" i="9"/>
  <c r="H117" i="9"/>
  <c r="F119" i="9"/>
  <c r="H119" i="9"/>
  <c r="F136" i="9"/>
  <c r="H136" i="9"/>
  <c r="F142" i="9"/>
  <c r="H142" i="9"/>
  <c r="F143" i="9"/>
  <c r="H143" i="9"/>
  <c r="F149" i="9"/>
  <c r="H149" i="9"/>
  <c r="F150" i="9"/>
  <c r="H150" i="9"/>
  <c r="F152" i="9"/>
  <c r="H152" i="9"/>
  <c r="F160" i="9"/>
  <c r="H160" i="9"/>
  <c r="F161" i="9"/>
  <c r="H161" i="9"/>
  <c r="F163" i="9"/>
  <c r="H163" i="9"/>
  <c r="F180" i="9"/>
  <c r="H180" i="9"/>
  <c r="F213" i="9"/>
  <c r="H213" i="9"/>
  <c r="F219" i="9"/>
  <c r="H219" i="9"/>
  <c r="F353" i="9"/>
  <c r="H353" i="9"/>
  <c r="F357" i="9"/>
  <c r="H357" i="9"/>
  <c r="F358" i="9"/>
  <c r="H358" i="9"/>
  <c r="F359" i="9"/>
  <c r="H359" i="9"/>
  <c r="F388" i="9"/>
  <c r="H388" i="9"/>
  <c r="F392" i="9"/>
  <c r="H392" i="9"/>
  <c r="F404" i="9"/>
  <c r="H404" i="9"/>
  <c r="F418" i="9"/>
  <c r="H418" i="9"/>
  <c r="F422" i="9"/>
  <c r="H422" i="9"/>
  <c r="F429" i="9"/>
  <c r="H429" i="9"/>
  <c r="F430" i="9"/>
  <c r="H430" i="9"/>
  <c r="F434" i="9"/>
  <c r="H434" i="9"/>
  <c r="F435" i="9"/>
  <c r="H435" i="9"/>
  <c r="F148" i="9"/>
  <c r="H148" i="9"/>
  <c r="F39" i="9"/>
  <c r="H39" i="9"/>
  <c r="F40" i="9"/>
  <c r="H40" i="9"/>
  <c r="F41" i="9"/>
  <c r="H41" i="9"/>
  <c r="F42" i="9"/>
  <c r="H42" i="9"/>
  <c r="F45" i="9"/>
  <c r="H45" i="9"/>
  <c r="F46" i="9"/>
  <c r="H46" i="9"/>
  <c r="F47" i="9"/>
  <c r="H47" i="9"/>
  <c r="F50" i="9"/>
  <c r="H50" i="9"/>
  <c r="P50" i="9" s="1"/>
  <c r="F57" i="9"/>
  <c r="H57" i="9"/>
  <c r="F70" i="9"/>
  <c r="H70" i="9"/>
  <c r="F74" i="9"/>
  <c r="H74" i="9"/>
  <c r="F83" i="9"/>
  <c r="H83" i="9"/>
  <c r="F99" i="9"/>
  <c r="H99" i="9"/>
  <c r="F100" i="9"/>
  <c r="H100" i="9"/>
  <c r="F102" i="9"/>
  <c r="H102" i="9"/>
  <c r="F104" i="9"/>
  <c r="H104" i="9"/>
  <c r="F116" i="9"/>
  <c r="H116" i="9"/>
  <c r="F118" i="9"/>
  <c r="H118" i="9"/>
  <c r="F120" i="9"/>
  <c r="H120" i="9"/>
  <c r="F123" i="9"/>
  <c r="H123" i="9"/>
  <c r="F124" i="9"/>
  <c r="H124" i="9"/>
  <c r="F125" i="9"/>
  <c r="H125" i="9"/>
  <c r="F126" i="9"/>
  <c r="H126" i="9"/>
  <c r="F127" i="9"/>
  <c r="H127" i="9"/>
  <c r="F129" i="9"/>
  <c r="H129" i="9"/>
  <c r="F130" i="9"/>
  <c r="H130" i="9"/>
  <c r="F131" i="9"/>
  <c r="H131" i="9"/>
  <c r="F132" i="9"/>
  <c r="H132" i="9"/>
  <c r="F133" i="9"/>
  <c r="H133" i="9"/>
  <c r="F134" i="9"/>
  <c r="H134" i="9"/>
  <c r="F135" i="9"/>
  <c r="H135" i="9"/>
  <c r="F138" i="9"/>
  <c r="H138" i="9"/>
  <c r="P138" i="9" s="1"/>
  <c r="F139" i="9"/>
  <c r="H139" i="9"/>
  <c r="F140" i="9"/>
  <c r="H140" i="9"/>
  <c r="F141" i="9"/>
  <c r="H141" i="9"/>
  <c r="F144" i="9"/>
  <c r="H144" i="9"/>
  <c r="P144" i="9" s="1"/>
  <c r="F145" i="9"/>
  <c r="H145" i="9"/>
  <c r="F146" i="9"/>
  <c r="H146" i="9"/>
  <c r="F147" i="9"/>
  <c r="H147" i="9"/>
  <c r="F151" i="9"/>
  <c r="H151" i="9"/>
  <c r="F153" i="9"/>
  <c r="H153" i="9"/>
  <c r="F154" i="9"/>
  <c r="H154" i="9"/>
  <c r="F155" i="9"/>
  <c r="H155" i="9"/>
  <c r="F156" i="9"/>
  <c r="H156" i="9"/>
  <c r="P156" i="9" s="1"/>
  <c r="F162" i="9"/>
  <c r="H162" i="9"/>
  <c r="F175" i="9"/>
  <c r="H175" i="9"/>
  <c r="F176" i="9"/>
  <c r="H176" i="9"/>
  <c r="F177" i="9"/>
  <c r="H177" i="9"/>
  <c r="F179" i="9"/>
  <c r="H179" i="9"/>
  <c r="F181" i="9"/>
  <c r="H181" i="9"/>
  <c r="F182" i="9"/>
  <c r="H182" i="9"/>
  <c r="F183" i="9"/>
  <c r="H183" i="9"/>
  <c r="F184" i="9"/>
  <c r="H184" i="9"/>
  <c r="F185" i="9"/>
  <c r="H185" i="9"/>
  <c r="F186" i="9"/>
  <c r="H186" i="9"/>
  <c r="F187" i="9"/>
  <c r="H187" i="9"/>
  <c r="F188" i="9"/>
  <c r="H188" i="9"/>
  <c r="F190" i="9"/>
  <c r="H190" i="9"/>
  <c r="F192" i="9"/>
  <c r="H192" i="9"/>
  <c r="F193" i="9"/>
  <c r="H193" i="9"/>
  <c r="F194" i="9"/>
  <c r="H194" i="9"/>
  <c r="F195" i="9"/>
  <c r="H195" i="9"/>
  <c r="F196" i="9"/>
  <c r="H196" i="9"/>
  <c r="F197" i="9"/>
  <c r="H197" i="9"/>
  <c r="F198" i="9"/>
  <c r="H198" i="9"/>
  <c r="F199" i="9"/>
  <c r="H199" i="9"/>
  <c r="F200" i="9"/>
  <c r="H200" i="9"/>
  <c r="F201" i="9"/>
  <c r="H201" i="9"/>
  <c r="F205" i="9"/>
  <c r="H205" i="9"/>
  <c r="F211" i="9"/>
  <c r="H211" i="9"/>
  <c r="F212" i="9"/>
  <c r="H212" i="9"/>
  <c r="F215" i="9"/>
  <c r="H215" i="9"/>
  <c r="P215" i="9" s="1"/>
  <c r="F216" i="9"/>
  <c r="H216" i="9"/>
  <c r="F217" i="9"/>
  <c r="H217" i="9"/>
  <c r="F218" i="9"/>
  <c r="H218" i="9"/>
  <c r="F342" i="9"/>
  <c r="H342" i="9"/>
  <c r="F343" i="9"/>
  <c r="H343" i="9"/>
  <c r="F344" i="9"/>
  <c r="H344" i="9"/>
  <c r="F346" i="9"/>
  <c r="H346" i="9"/>
  <c r="F347" i="9"/>
  <c r="H347" i="9"/>
  <c r="F348" i="9"/>
  <c r="H348" i="9"/>
  <c r="F349" i="9"/>
  <c r="H349" i="9"/>
  <c r="F350" i="9"/>
  <c r="H350" i="9"/>
  <c r="F351" i="9"/>
  <c r="H351" i="9"/>
  <c r="F352" i="9"/>
  <c r="Z352" i="9" s="1"/>
  <c r="H352" i="9"/>
  <c r="F354" i="9"/>
  <c r="H354" i="9"/>
  <c r="F355" i="9"/>
  <c r="Z355" i="9" s="1"/>
  <c r="H355" i="9"/>
  <c r="F356" i="9"/>
  <c r="H356" i="9"/>
  <c r="F360" i="9"/>
  <c r="Z360" i="9" s="1"/>
  <c r="H360" i="9"/>
  <c r="F361" i="9"/>
  <c r="H361" i="9"/>
  <c r="F362" i="9"/>
  <c r="Z362" i="9" s="1"/>
  <c r="H362" i="9"/>
  <c r="F363" i="9"/>
  <c r="H363" i="9"/>
  <c r="F364" i="9"/>
  <c r="Z364" i="9" s="1"/>
  <c r="H364" i="9"/>
  <c r="F365" i="9"/>
  <c r="H365" i="9"/>
  <c r="F366" i="9"/>
  <c r="Z366" i="9" s="1"/>
  <c r="H366" i="9"/>
  <c r="F367" i="9"/>
  <c r="H367" i="9"/>
  <c r="F368" i="9"/>
  <c r="Z368" i="9" s="1"/>
  <c r="H368" i="9"/>
  <c r="F369" i="9"/>
  <c r="H369" i="9"/>
  <c r="F370" i="9"/>
  <c r="Z370" i="9" s="1"/>
  <c r="H370" i="9"/>
  <c r="F371" i="9"/>
  <c r="H371" i="9"/>
  <c r="F372" i="9"/>
  <c r="Z372" i="9" s="1"/>
  <c r="H372" i="9"/>
  <c r="F373" i="9"/>
  <c r="H373" i="9"/>
  <c r="F374" i="9"/>
  <c r="Z374" i="9" s="1"/>
  <c r="H374" i="9"/>
  <c r="F375" i="9"/>
  <c r="H375" i="9"/>
  <c r="F376" i="9"/>
  <c r="Z376" i="9" s="1"/>
  <c r="H376" i="9"/>
  <c r="F377" i="9"/>
  <c r="H377" i="9"/>
  <c r="F378" i="9"/>
  <c r="Z378" i="9" s="1"/>
  <c r="H378" i="9"/>
  <c r="F379" i="9"/>
  <c r="H379" i="9"/>
  <c r="F384" i="9"/>
  <c r="Z384" i="9" s="1"/>
  <c r="H384" i="9"/>
  <c r="F385" i="9"/>
  <c r="H385" i="9"/>
  <c r="F386" i="9"/>
  <c r="Z386" i="9" s="1"/>
  <c r="H386" i="9"/>
  <c r="F387" i="9"/>
  <c r="H387" i="9"/>
  <c r="F390" i="9"/>
  <c r="Z390" i="9" s="1"/>
  <c r="H390" i="9"/>
  <c r="F395" i="9"/>
  <c r="H395" i="9"/>
  <c r="F396" i="9"/>
  <c r="Z396" i="9" s="1"/>
  <c r="H396" i="9"/>
  <c r="F398" i="9"/>
  <c r="H398" i="9"/>
  <c r="F399" i="9"/>
  <c r="Z399" i="9" s="1"/>
  <c r="H399" i="9"/>
  <c r="F400" i="9"/>
  <c r="H400" i="9"/>
  <c r="F401" i="9"/>
  <c r="Z401" i="9" s="1"/>
  <c r="H401" i="9"/>
  <c r="F402" i="9"/>
  <c r="H402" i="9"/>
  <c r="F403" i="9"/>
  <c r="Z403" i="9" s="1"/>
  <c r="H403" i="9"/>
  <c r="F405" i="9"/>
  <c r="H405" i="9"/>
  <c r="F406" i="9"/>
  <c r="Z406" i="9" s="1"/>
  <c r="H406" i="9"/>
  <c r="F407" i="9"/>
  <c r="H407" i="9"/>
  <c r="F408" i="9"/>
  <c r="Z408" i="9" s="1"/>
  <c r="H408" i="9"/>
  <c r="F409" i="9"/>
  <c r="H409" i="9"/>
  <c r="F410" i="9"/>
  <c r="Z410" i="9" s="1"/>
  <c r="H410" i="9"/>
  <c r="F411" i="9"/>
  <c r="H411" i="9"/>
  <c r="F415" i="9"/>
  <c r="Z415" i="9" s="1"/>
  <c r="H415" i="9"/>
  <c r="F416" i="9"/>
  <c r="H416" i="9"/>
  <c r="F417" i="9"/>
  <c r="Z417" i="9" s="1"/>
  <c r="H417" i="9"/>
  <c r="F419" i="9"/>
  <c r="H419" i="9"/>
  <c r="F420" i="9"/>
  <c r="Z420" i="9" s="1"/>
  <c r="H420" i="9"/>
  <c r="F421" i="9"/>
  <c r="H421" i="9"/>
  <c r="F423" i="9"/>
  <c r="Z423" i="9" s="1"/>
  <c r="H423" i="9"/>
  <c r="F424" i="9"/>
  <c r="H424" i="9"/>
  <c r="F425" i="9"/>
  <c r="Z425" i="9" s="1"/>
  <c r="H425" i="9"/>
  <c r="F426" i="9"/>
  <c r="H426" i="9"/>
  <c r="F427" i="9"/>
  <c r="Z427" i="9" s="1"/>
  <c r="H427" i="9"/>
  <c r="F428" i="9"/>
  <c r="H428" i="9"/>
  <c r="F431" i="9"/>
  <c r="Z431" i="9" s="1"/>
  <c r="H431" i="9"/>
  <c r="F432" i="9"/>
  <c r="H432" i="9"/>
  <c r="F433" i="9"/>
  <c r="Z433" i="9" s="1"/>
  <c r="H433" i="9"/>
  <c r="F436" i="9"/>
  <c r="H436" i="9"/>
  <c r="F438" i="9"/>
  <c r="Z438" i="9" s="1"/>
  <c r="H438" i="9"/>
  <c r="F439" i="9"/>
  <c r="H439" i="9"/>
  <c r="F440" i="9"/>
  <c r="Z440" i="9" s="1"/>
  <c r="H440" i="9"/>
  <c r="F444" i="9"/>
  <c r="H444" i="9"/>
  <c r="F445" i="9"/>
  <c r="Z445" i="9" s="1"/>
  <c r="H445" i="9"/>
  <c r="F448" i="9"/>
  <c r="H448" i="9"/>
  <c r="F449" i="9"/>
  <c r="Z449" i="9" s="1"/>
  <c r="H449" i="9"/>
  <c r="F450" i="9"/>
  <c r="H450" i="9"/>
  <c r="F451" i="9"/>
  <c r="Z451" i="9" s="1"/>
  <c r="H451" i="9"/>
  <c r="F452" i="9"/>
  <c r="H452" i="9"/>
  <c r="F453" i="9"/>
  <c r="Z453" i="9" s="1"/>
  <c r="H453" i="9"/>
  <c r="F454" i="9"/>
  <c r="H454" i="9"/>
  <c r="F455" i="9"/>
  <c r="Z455" i="9" s="1"/>
  <c r="H455" i="9"/>
  <c r="F456" i="9"/>
  <c r="H456" i="9"/>
  <c r="F457" i="9"/>
  <c r="Z457" i="9" s="1"/>
  <c r="H457" i="9"/>
  <c r="F458" i="9"/>
  <c r="H458" i="9"/>
  <c r="F459" i="9"/>
  <c r="Z459" i="9" s="1"/>
  <c r="H459" i="9"/>
  <c r="F461" i="9"/>
  <c r="H461" i="9"/>
  <c r="F462" i="9"/>
  <c r="Z462" i="9" s="1"/>
  <c r="H462" i="9"/>
  <c r="F463" i="9"/>
  <c r="H463" i="9"/>
  <c r="F464" i="9"/>
  <c r="Z464" i="9" s="1"/>
  <c r="H464" i="9"/>
  <c r="F465" i="9"/>
  <c r="H465" i="9"/>
  <c r="F466" i="9"/>
  <c r="Z466" i="9" s="1"/>
  <c r="H466" i="9"/>
  <c r="F469" i="9"/>
  <c r="H469" i="9"/>
  <c r="F476" i="9"/>
  <c r="Z476" i="9" s="1"/>
  <c r="H476" i="9"/>
  <c r="F477" i="9"/>
  <c r="H477" i="9"/>
  <c r="F480" i="9"/>
  <c r="Z480" i="9" s="1"/>
  <c r="H480" i="9"/>
  <c r="F482" i="9"/>
  <c r="H482" i="9"/>
  <c r="F484" i="9"/>
  <c r="Z484" i="9" s="1"/>
  <c r="H484" i="9"/>
  <c r="F485" i="9"/>
  <c r="H485" i="9"/>
  <c r="F486" i="9"/>
  <c r="Z486" i="9" s="1"/>
  <c r="H486" i="9"/>
  <c r="F487" i="9"/>
  <c r="H487" i="9"/>
  <c r="F488" i="9"/>
  <c r="Z488" i="9" s="1"/>
  <c r="H488" i="9"/>
  <c r="F5" i="9"/>
  <c r="H5" i="9"/>
  <c r="F7" i="9"/>
  <c r="Z7" i="9" s="1"/>
  <c r="H7" i="9"/>
  <c r="F8" i="9"/>
  <c r="H8" i="9"/>
  <c r="F10" i="9"/>
  <c r="Z10" i="9" s="1"/>
  <c r="H10" i="9"/>
  <c r="F11" i="9"/>
  <c r="H11" i="9"/>
  <c r="F14" i="9"/>
  <c r="Z14" i="9" s="1"/>
  <c r="H14" i="9"/>
  <c r="F15" i="9"/>
  <c r="H15" i="9"/>
  <c r="F16" i="9"/>
  <c r="Z16" i="9" s="1"/>
  <c r="H16" i="9"/>
  <c r="F22" i="9"/>
  <c r="H22" i="9"/>
  <c r="F23" i="9"/>
  <c r="Z23" i="9" s="1"/>
  <c r="H23" i="9"/>
  <c r="F25" i="9"/>
  <c r="H25" i="9"/>
  <c r="F26" i="9"/>
  <c r="Z26" i="9" s="1"/>
  <c r="H26" i="9"/>
  <c r="F28" i="9"/>
  <c r="H28" i="9"/>
  <c r="F29" i="9"/>
  <c r="Z29" i="9" s="1"/>
  <c r="H29" i="9"/>
  <c r="F30" i="9"/>
  <c r="H30" i="9"/>
  <c r="F31" i="9"/>
  <c r="Z31" i="9" s="1"/>
  <c r="H31" i="9"/>
  <c r="F32" i="9"/>
  <c r="H32" i="9"/>
  <c r="F33" i="9"/>
  <c r="Z33" i="9" s="1"/>
  <c r="H33" i="9"/>
  <c r="F34" i="9"/>
  <c r="H34" i="9"/>
  <c r="F36" i="9"/>
  <c r="Z36" i="9" s="1"/>
  <c r="H36" i="9"/>
  <c r="F37" i="9"/>
  <c r="H37" i="9"/>
  <c r="F38" i="9"/>
  <c r="Z38" i="9" s="1"/>
  <c r="H38" i="9"/>
  <c r="F43" i="9"/>
  <c r="H43" i="9"/>
  <c r="F44" i="9"/>
  <c r="Z44" i="9" s="1"/>
  <c r="H44" i="9"/>
  <c r="F51" i="9"/>
  <c r="H51" i="9"/>
  <c r="F52" i="9"/>
  <c r="Z52" i="9" s="1"/>
  <c r="H52" i="9"/>
  <c r="F58" i="9"/>
  <c r="H58" i="9"/>
  <c r="F59" i="9"/>
  <c r="Z59" i="9" s="1"/>
  <c r="H59" i="9"/>
  <c r="F60" i="9"/>
  <c r="H60" i="9"/>
  <c r="F61" i="9"/>
  <c r="Z61" i="9" s="1"/>
  <c r="H61" i="9"/>
  <c r="F62" i="9"/>
  <c r="H62" i="9"/>
  <c r="F63" i="9"/>
  <c r="Z63" i="9" s="1"/>
  <c r="H63" i="9"/>
  <c r="F64" i="9"/>
  <c r="H64" i="9"/>
  <c r="F65" i="9"/>
  <c r="Z65" i="9" s="1"/>
  <c r="H65" i="9"/>
  <c r="F66" i="9"/>
  <c r="H66" i="9"/>
  <c r="F67" i="9"/>
  <c r="Z67" i="9" s="1"/>
  <c r="H67" i="9"/>
  <c r="F68" i="9"/>
  <c r="H68" i="9"/>
  <c r="F72" i="9"/>
  <c r="Z72" i="9" s="1"/>
  <c r="H72" i="9"/>
  <c r="F73" i="9"/>
  <c r="H73" i="9"/>
  <c r="F75" i="9"/>
  <c r="Z75" i="9" s="1"/>
  <c r="H75" i="9"/>
  <c r="F76" i="9"/>
  <c r="H76" i="9"/>
  <c r="F77" i="9"/>
  <c r="Z77" i="9" s="1"/>
  <c r="H77" i="9"/>
  <c r="F80" i="9"/>
  <c r="H80" i="9"/>
  <c r="F81" i="9"/>
  <c r="Z81" i="9" s="1"/>
  <c r="H81" i="9"/>
  <c r="F82" i="9"/>
  <c r="H82" i="9"/>
  <c r="F84" i="9"/>
  <c r="Z84" i="9" s="1"/>
  <c r="H84" i="9"/>
  <c r="F87" i="9"/>
  <c r="H87" i="9"/>
  <c r="F88" i="9"/>
  <c r="Z88" i="9" s="1"/>
  <c r="H88" i="9"/>
  <c r="F89" i="9"/>
  <c r="H89" i="9"/>
  <c r="F90" i="9"/>
  <c r="Z90" i="9" s="1"/>
  <c r="H90" i="9"/>
  <c r="F91" i="9"/>
  <c r="H91" i="9"/>
  <c r="F92" i="9"/>
  <c r="Z92" i="9" s="1"/>
  <c r="H92" i="9"/>
  <c r="F93" i="9"/>
  <c r="H93" i="9"/>
  <c r="F94" i="9"/>
  <c r="Z94" i="9" s="1"/>
  <c r="H94" i="9"/>
  <c r="F95" i="9"/>
  <c r="H95" i="9"/>
  <c r="F96" i="9"/>
  <c r="Z96" i="9" s="1"/>
  <c r="H96" i="9"/>
  <c r="F97" i="9"/>
  <c r="H97" i="9"/>
  <c r="F98" i="9"/>
  <c r="Z98" i="9" s="1"/>
  <c r="H98" i="9"/>
  <c r="F101" i="9"/>
  <c r="H101" i="9"/>
  <c r="F105" i="9"/>
  <c r="Z105" i="9" s="1"/>
  <c r="H105" i="9"/>
  <c r="F106" i="9"/>
  <c r="H106" i="9"/>
  <c r="F113" i="9"/>
  <c r="Z113" i="9" s="1"/>
  <c r="H113" i="9"/>
  <c r="F115" i="9"/>
  <c r="H115" i="9"/>
  <c r="F121" i="9"/>
  <c r="Z121" i="9" s="1"/>
  <c r="H121" i="9"/>
  <c r="F122" i="9"/>
  <c r="H122" i="9"/>
  <c r="F128" i="9"/>
  <c r="Z128" i="9" s="1"/>
  <c r="H128" i="9"/>
  <c r="F137" i="9"/>
  <c r="H137" i="9"/>
  <c r="F157" i="9"/>
  <c r="Z157" i="9" s="1"/>
  <c r="H157" i="9"/>
  <c r="F158" i="9"/>
  <c r="H158" i="9"/>
  <c r="F159" i="9"/>
  <c r="Z159" i="9" s="1"/>
  <c r="H159" i="9"/>
  <c r="F164" i="9"/>
  <c r="H164" i="9"/>
  <c r="F165" i="9"/>
  <c r="Z165" i="9" s="1"/>
  <c r="H165" i="9"/>
  <c r="F166" i="9"/>
  <c r="H166" i="9"/>
  <c r="F167" i="9"/>
  <c r="Z167" i="9" s="1"/>
  <c r="H167" i="9"/>
  <c r="F168" i="9"/>
  <c r="H168" i="9"/>
  <c r="F169" i="9"/>
  <c r="Z169" i="9" s="1"/>
  <c r="H169" i="9"/>
  <c r="F170" i="9"/>
  <c r="H170" i="9"/>
  <c r="F171" i="9"/>
  <c r="Z171" i="9" s="1"/>
  <c r="H171" i="9"/>
  <c r="F172" i="9"/>
  <c r="H172" i="9"/>
  <c r="F173" i="9"/>
  <c r="Z173" i="9" s="1"/>
  <c r="H173" i="9"/>
  <c r="F174" i="9"/>
  <c r="H174" i="9"/>
  <c r="F189" i="9"/>
  <c r="Z189" i="9" s="1"/>
  <c r="H189" i="9"/>
  <c r="P189" i="9" s="1"/>
  <c r="F191" i="9"/>
  <c r="H191" i="9"/>
  <c r="F203" i="9"/>
  <c r="Z203" i="9" s="1"/>
  <c r="H203" i="9"/>
  <c r="F204" i="9"/>
  <c r="H204" i="9"/>
  <c r="F206" i="9"/>
  <c r="Z206" i="9" s="1"/>
  <c r="H206" i="9"/>
  <c r="F207" i="9"/>
  <c r="H207" i="9"/>
  <c r="F208" i="9"/>
  <c r="Z208" i="9" s="1"/>
  <c r="H208" i="9"/>
  <c r="F209" i="9"/>
  <c r="H209" i="9"/>
  <c r="F210" i="9"/>
  <c r="Z210" i="9" s="1"/>
  <c r="H210" i="9"/>
  <c r="F214" i="9"/>
  <c r="H214" i="9"/>
  <c r="F220" i="9"/>
  <c r="Z220" i="9" s="1"/>
  <c r="H220" i="9"/>
  <c r="F221" i="9"/>
  <c r="H221" i="9"/>
  <c r="F222" i="9"/>
  <c r="Z222" i="9" s="1"/>
  <c r="H222" i="9"/>
  <c r="F223" i="9"/>
  <c r="H223" i="9"/>
  <c r="P223" i="9" s="1"/>
  <c r="F224" i="9"/>
  <c r="Z224" i="9" s="1"/>
  <c r="H224" i="9"/>
  <c r="F225" i="9"/>
  <c r="H225" i="9"/>
  <c r="F226" i="9"/>
  <c r="Z226" i="9" s="1"/>
  <c r="H226" i="9"/>
  <c r="F227" i="9"/>
  <c r="H227" i="9"/>
  <c r="F228" i="9"/>
  <c r="Z228" i="9" s="1"/>
  <c r="H228" i="9"/>
  <c r="F229" i="9"/>
  <c r="H229" i="9"/>
  <c r="F230" i="9"/>
  <c r="Z230" i="9" s="1"/>
  <c r="H230" i="9"/>
  <c r="F231" i="9"/>
  <c r="H231" i="9"/>
  <c r="F232" i="9"/>
  <c r="Z232" i="9" s="1"/>
  <c r="H232" i="9"/>
  <c r="F233" i="9"/>
  <c r="H233" i="9"/>
  <c r="F234" i="9"/>
  <c r="Z234" i="9" s="1"/>
  <c r="H234" i="9"/>
  <c r="F235" i="9"/>
  <c r="H235" i="9"/>
  <c r="F236" i="9"/>
  <c r="Z236" i="9" s="1"/>
  <c r="H236" i="9"/>
  <c r="F237" i="9"/>
  <c r="H237" i="9"/>
  <c r="F238" i="9"/>
  <c r="Z238" i="9" s="1"/>
  <c r="H238" i="9"/>
  <c r="F239" i="9"/>
  <c r="H239" i="9"/>
  <c r="F240" i="9"/>
  <c r="Z240" i="9" s="1"/>
  <c r="H240" i="9"/>
  <c r="F241" i="9"/>
  <c r="H241" i="9"/>
  <c r="F242" i="9"/>
  <c r="Z242" i="9" s="1"/>
  <c r="H242" i="9"/>
  <c r="F243" i="9"/>
  <c r="H243" i="9"/>
  <c r="F244" i="9"/>
  <c r="Z244" i="9" s="1"/>
  <c r="H244" i="9"/>
  <c r="F245" i="9"/>
  <c r="H245" i="9"/>
  <c r="F246" i="9"/>
  <c r="Z246" i="9" s="1"/>
  <c r="H246" i="9"/>
  <c r="F247" i="9"/>
  <c r="H247" i="9"/>
  <c r="F248" i="9"/>
  <c r="Z248" i="9" s="1"/>
  <c r="H248" i="9"/>
  <c r="F249" i="9"/>
  <c r="H249" i="9"/>
  <c r="F250" i="9"/>
  <c r="Z250" i="9" s="1"/>
  <c r="H250" i="9"/>
  <c r="F251" i="9"/>
  <c r="H251" i="9"/>
  <c r="F252" i="9"/>
  <c r="Z252" i="9" s="1"/>
  <c r="H252" i="9"/>
  <c r="F253" i="9"/>
  <c r="H253" i="9"/>
  <c r="F254" i="9"/>
  <c r="Z254" i="9" s="1"/>
  <c r="H254" i="9"/>
  <c r="F255" i="9"/>
  <c r="H255" i="9"/>
  <c r="F256" i="9"/>
  <c r="Z256" i="9" s="1"/>
  <c r="H256" i="9"/>
  <c r="F257" i="9"/>
  <c r="H257" i="9"/>
  <c r="F258" i="9"/>
  <c r="Z258" i="9" s="1"/>
  <c r="H258" i="9"/>
  <c r="F259" i="9"/>
  <c r="H259" i="9"/>
  <c r="F260" i="9"/>
  <c r="Z260" i="9" s="1"/>
  <c r="H260" i="9"/>
  <c r="F261" i="9"/>
  <c r="H261" i="9"/>
  <c r="F262" i="9"/>
  <c r="Z262" i="9" s="1"/>
  <c r="H262" i="9"/>
  <c r="F263" i="9"/>
  <c r="H263" i="9"/>
  <c r="F264" i="9"/>
  <c r="Z264" i="9" s="1"/>
  <c r="H264" i="9"/>
  <c r="F265" i="9"/>
  <c r="H265" i="9"/>
  <c r="F266" i="9"/>
  <c r="Z266" i="9" s="1"/>
  <c r="H266" i="9"/>
  <c r="P266" i="9" s="1"/>
  <c r="F267" i="9"/>
  <c r="H267" i="9"/>
  <c r="F268" i="9"/>
  <c r="Z268" i="9" s="1"/>
  <c r="H268" i="9"/>
  <c r="F269" i="9"/>
  <c r="H269" i="9"/>
  <c r="F270" i="9"/>
  <c r="Z270" i="9" s="1"/>
  <c r="H270" i="9"/>
  <c r="F271" i="9"/>
  <c r="H271" i="9"/>
  <c r="F272" i="9"/>
  <c r="Z272" i="9" s="1"/>
  <c r="H272" i="9"/>
  <c r="F273" i="9"/>
  <c r="H273" i="9"/>
  <c r="F274" i="9"/>
  <c r="Z274" i="9" s="1"/>
  <c r="H274" i="9"/>
  <c r="F275" i="9"/>
  <c r="H275" i="9"/>
  <c r="F276" i="9"/>
  <c r="Z276" i="9" s="1"/>
  <c r="H276" i="9"/>
  <c r="F277" i="9"/>
  <c r="H277" i="9"/>
  <c r="F278" i="9"/>
  <c r="Z278" i="9" s="1"/>
  <c r="H278" i="9"/>
  <c r="F279" i="9"/>
  <c r="H279" i="9"/>
  <c r="F280" i="9"/>
  <c r="Z280" i="9" s="1"/>
  <c r="H280" i="9"/>
  <c r="F281" i="9"/>
  <c r="H281" i="9"/>
  <c r="F282" i="9"/>
  <c r="Z282" i="9" s="1"/>
  <c r="H282" i="9"/>
  <c r="F283" i="9"/>
  <c r="H283" i="9"/>
  <c r="F284" i="9"/>
  <c r="Z284" i="9" s="1"/>
  <c r="H284" i="9"/>
  <c r="F285" i="9"/>
  <c r="H285" i="9"/>
  <c r="F286" i="9"/>
  <c r="Z286" i="9" s="1"/>
  <c r="H286" i="9"/>
  <c r="F287" i="9"/>
  <c r="H287" i="9"/>
  <c r="F288" i="9"/>
  <c r="Z288" i="9" s="1"/>
  <c r="H288" i="9"/>
  <c r="F289" i="9"/>
  <c r="H289" i="9"/>
  <c r="F290" i="9"/>
  <c r="Z290" i="9" s="1"/>
  <c r="H290" i="9"/>
  <c r="F291" i="9"/>
  <c r="H291" i="9"/>
  <c r="F292" i="9"/>
  <c r="Z292" i="9" s="1"/>
  <c r="H292" i="9"/>
  <c r="F293" i="9"/>
  <c r="H293" i="9"/>
  <c r="F294" i="9"/>
  <c r="Z294" i="9" s="1"/>
  <c r="H294" i="9"/>
  <c r="F295" i="9"/>
  <c r="H295" i="9"/>
  <c r="F296" i="9"/>
  <c r="Z296" i="9" s="1"/>
  <c r="H296" i="9"/>
  <c r="F297" i="9"/>
  <c r="H297" i="9"/>
  <c r="F298" i="9"/>
  <c r="Z298" i="9" s="1"/>
  <c r="H298" i="9"/>
  <c r="P298" i="9" s="1"/>
  <c r="F299" i="9"/>
  <c r="H299" i="9"/>
  <c r="F300" i="9"/>
  <c r="Z300" i="9" s="1"/>
  <c r="H300" i="9"/>
  <c r="F301" i="9"/>
  <c r="H301" i="9"/>
  <c r="F302" i="9"/>
  <c r="Z302" i="9" s="1"/>
  <c r="H302" i="9"/>
  <c r="F303" i="9"/>
  <c r="H303" i="9"/>
  <c r="F304" i="9"/>
  <c r="Z304" i="9" s="1"/>
  <c r="H304" i="9"/>
  <c r="F305" i="9"/>
  <c r="H305" i="9"/>
  <c r="F306" i="9"/>
  <c r="Z306" i="9" s="1"/>
  <c r="H306" i="9"/>
  <c r="F307" i="9"/>
  <c r="H307" i="9"/>
  <c r="F308" i="9"/>
  <c r="Z308" i="9" s="1"/>
  <c r="H308" i="9"/>
  <c r="F309" i="9"/>
  <c r="H309" i="9"/>
  <c r="F310" i="9"/>
  <c r="Z310" i="9" s="1"/>
  <c r="H310" i="9"/>
  <c r="F311" i="9"/>
  <c r="H311" i="9"/>
  <c r="F312" i="9"/>
  <c r="Z312" i="9" s="1"/>
  <c r="H312" i="9"/>
  <c r="F313" i="9"/>
  <c r="H313" i="9"/>
  <c r="F314" i="9"/>
  <c r="Z314" i="9" s="1"/>
  <c r="H314" i="9"/>
  <c r="F315" i="9"/>
  <c r="H315" i="9"/>
  <c r="F316" i="9"/>
  <c r="Z316" i="9" s="1"/>
  <c r="H316" i="9"/>
  <c r="F317" i="9"/>
  <c r="H317" i="9"/>
  <c r="F318" i="9"/>
  <c r="Z318" i="9" s="1"/>
  <c r="H318" i="9"/>
  <c r="F319" i="9"/>
  <c r="H319" i="9"/>
  <c r="F320" i="9"/>
  <c r="Z320" i="9" s="1"/>
  <c r="H320" i="9"/>
  <c r="F321" i="9"/>
  <c r="H321" i="9"/>
  <c r="F322" i="9"/>
  <c r="Z322" i="9" s="1"/>
  <c r="H322" i="9"/>
  <c r="F323" i="9"/>
  <c r="H323" i="9"/>
  <c r="F324" i="9"/>
  <c r="Z324" i="9" s="1"/>
  <c r="H324" i="9"/>
  <c r="F325" i="9"/>
  <c r="H325" i="9"/>
  <c r="F326" i="9"/>
  <c r="Z326" i="9" s="1"/>
  <c r="H326" i="9"/>
  <c r="F327" i="9"/>
  <c r="H327" i="9"/>
  <c r="F328" i="9"/>
  <c r="Z328" i="9" s="1"/>
  <c r="H328" i="9"/>
  <c r="F329" i="9"/>
  <c r="H329" i="9"/>
  <c r="F330" i="9"/>
  <c r="Z330" i="9" s="1"/>
  <c r="H330" i="9"/>
  <c r="P330" i="9" s="1"/>
  <c r="F331" i="9"/>
  <c r="H331" i="9"/>
  <c r="F332" i="9"/>
  <c r="Z332" i="9" s="1"/>
  <c r="H332" i="9"/>
  <c r="F333" i="9"/>
  <c r="H333" i="9"/>
  <c r="F334" i="9"/>
  <c r="Z334" i="9" s="1"/>
  <c r="H334" i="9"/>
  <c r="F335" i="9"/>
  <c r="H335" i="9"/>
  <c r="F336" i="9"/>
  <c r="Z336" i="9" s="1"/>
  <c r="H336" i="9"/>
  <c r="F337" i="9"/>
  <c r="H337" i="9"/>
  <c r="F338" i="9"/>
  <c r="Z338" i="9" s="1"/>
  <c r="H338" i="9"/>
  <c r="F339" i="9"/>
  <c r="H339" i="9"/>
  <c r="F340" i="9"/>
  <c r="Z340" i="9" s="1"/>
  <c r="H340" i="9"/>
  <c r="F341" i="9"/>
  <c r="H341" i="9"/>
  <c r="F345" i="9"/>
  <c r="Z345" i="9" s="1"/>
  <c r="H345" i="9"/>
  <c r="F412" i="9"/>
  <c r="H412" i="9"/>
  <c r="F413" i="9"/>
  <c r="Z413" i="9" s="1"/>
  <c r="H413" i="9"/>
  <c r="F414" i="9"/>
  <c r="H414" i="9"/>
  <c r="F467" i="9"/>
  <c r="Z467" i="9" s="1"/>
  <c r="H467" i="9"/>
  <c r="F468" i="9"/>
  <c r="H468" i="9"/>
  <c r="F470" i="9"/>
  <c r="Z470" i="9" s="1"/>
  <c r="H470" i="9"/>
  <c r="F475" i="9"/>
  <c r="H475" i="9"/>
  <c r="F4" i="9"/>
  <c r="Z4" i="9" s="1"/>
  <c r="H4" i="9"/>
  <c r="F6" i="9"/>
  <c r="H6" i="9"/>
  <c r="F12" i="9"/>
  <c r="Z12" i="9" s="1"/>
  <c r="H12" i="9"/>
  <c r="F13" i="9"/>
  <c r="H13" i="9"/>
  <c r="F48" i="9"/>
  <c r="Z48" i="9" s="1"/>
  <c r="H48" i="9"/>
  <c r="F49" i="9"/>
  <c r="H49" i="9"/>
  <c r="F54" i="9"/>
  <c r="Z54" i="9" s="1"/>
  <c r="H54" i="9"/>
  <c r="F55" i="9"/>
  <c r="H55" i="9"/>
  <c r="F56" i="9"/>
  <c r="Z56" i="9" s="1"/>
  <c r="H56" i="9"/>
  <c r="F86" i="9"/>
  <c r="H86" i="9"/>
  <c r="F107" i="9"/>
  <c r="Z107" i="9" s="1"/>
  <c r="H107" i="9"/>
  <c r="F108" i="9"/>
  <c r="H108" i="9"/>
  <c r="F109" i="9"/>
  <c r="Z109" i="9" s="1"/>
  <c r="H109" i="9"/>
  <c r="F110" i="9"/>
  <c r="H110" i="9"/>
  <c r="F111" i="9"/>
  <c r="Z111" i="9" s="1"/>
  <c r="H111" i="9"/>
  <c r="F114" i="9"/>
  <c r="H114" i="9"/>
  <c r="F178" i="9"/>
  <c r="Z178" i="9" s="1"/>
  <c r="H178" i="9"/>
  <c r="F489" i="9"/>
  <c r="H489" i="9"/>
  <c r="F490" i="9"/>
  <c r="Z490" i="9" s="1"/>
  <c r="H490" i="9"/>
  <c r="F202" i="9"/>
  <c r="H202" i="9"/>
  <c r="H437" i="9"/>
  <c r="P437" i="9" s="1"/>
  <c r="F437" i="9"/>
  <c r="Y490" i="9" l="1"/>
  <c r="Y488" i="9"/>
  <c r="Y486" i="9"/>
  <c r="Y484" i="9"/>
  <c r="Y482" i="9"/>
  <c r="Y480" i="9"/>
  <c r="Y478" i="9"/>
  <c r="Y476" i="9"/>
  <c r="Y474" i="9"/>
  <c r="Y472" i="9"/>
  <c r="Y470" i="9"/>
  <c r="Y468" i="9"/>
  <c r="Y466" i="9"/>
  <c r="Y464" i="9"/>
  <c r="Y462" i="9"/>
  <c r="Y460" i="9"/>
  <c r="Y458" i="9"/>
  <c r="Y456" i="9"/>
  <c r="Y454" i="9"/>
  <c r="Y452" i="9"/>
  <c r="Y450" i="9"/>
  <c r="Y448" i="9"/>
  <c r="Y446" i="9"/>
  <c r="Y444" i="9"/>
  <c r="Y442" i="9"/>
  <c r="Y440" i="9"/>
  <c r="Y438" i="9"/>
  <c r="Y436" i="9"/>
  <c r="Y434" i="9"/>
  <c r="Y432" i="9"/>
  <c r="Y430" i="9"/>
  <c r="Y428" i="9"/>
  <c r="Y426" i="9"/>
  <c r="Y424" i="9"/>
  <c r="Y422" i="9"/>
  <c r="Y420" i="9"/>
  <c r="Y418" i="9"/>
  <c r="Y416" i="9"/>
  <c r="Y414" i="9"/>
  <c r="Y412" i="9"/>
  <c r="Y410" i="9"/>
  <c r="Y408" i="9"/>
  <c r="Y406" i="9"/>
  <c r="Y404" i="9"/>
  <c r="Y402" i="9"/>
  <c r="Y400" i="9"/>
  <c r="Y398" i="9"/>
  <c r="Y396" i="9"/>
  <c r="Y394" i="9"/>
  <c r="Y392" i="9"/>
  <c r="Y390" i="9"/>
  <c r="Y388" i="9"/>
  <c r="Y386" i="9"/>
  <c r="Y384" i="9"/>
  <c r="Y382" i="9"/>
  <c r="Y380" i="9"/>
  <c r="Y378" i="9"/>
  <c r="Y376" i="9"/>
  <c r="Y374" i="9"/>
  <c r="Y372" i="9"/>
  <c r="Y370" i="9"/>
  <c r="Y368" i="9"/>
  <c r="Y366" i="9"/>
  <c r="Y364" i="9"/>
  <c r="Y362" i="9"/>
  <c r="Y360" i="9"/>
  <c r="Y358" i="9"/>
  <c r="Y356" i="9"/>
  <c r="Y354" i="9"/>
  <c r="Y352" i="9"/>
  <c r="Y350" i="9"/>
  <c r="Y348" i="9"/>
  <c r="Y346" i="9"/>
  <c r="Y344" i="9"/>
  <c r="Y342" i="9"/>
  <c r="Y340" i="9"/>
  <c r="Y338" i="9"/>
  <c r="Y336" i="9"/>
  <c r="Y334" i="9"/>
  <c r="Y332" i="9"/>
  <c r="Y330" i="9"/>
  <c r="Y328" i="9"/>
  <c r="Y326" i="9"/>
  <c r="Y324" i="9"/>
  <c r="Y322" i="9"/>
  <c r="Y320" i="9"/>
  <c r="Y318" i="9"/>
  <c r="Y316" i="9"/>
  <c r="Y314" i="9"/>
  <c r="Y312" i="9"/>
  <c r="Y310" i="9"/>
  <c r="Y308" i="9"/>
  <c r="Y306" i="9"/>
  <c r="Y304" i="9"/>
  <c r="Y302" i="9"/>
  <c r="Y300" i="9"/>
  <c r="Y298" i="9"/>
  <c r="Y296" i="9"/>
  <c r="Y294" i="9"/>
  <c r="Y292" i="9"/>
  <c r="Y290" i="9"/>
  <c r="Y288" i="9"/>
  <c r="Y286" i="9"/>
  <c r="Y284" i="9"/>
  <c r="Y282" i="9"/>
  <c r="Y280" i="9"/>
  <c r="Y278" i="9"/>
  <c r="Y276" i="9"/>
  <c r="Y274" i="9"/>
  <c r="Y272" i="9"/>
  <c r="Y270" i="9"/>
  <c r="Y268" i="9"/>
  <c r="Y266" i="9"/>
  <c r="Y264" i="9"/>
  <c r="Y262" i="9"/>
  <c r="Y260" i="9"/>
  <c r="Y258" i="9"/>
  <c r="Y256" i="9"/>
  <c r="Y254" i="9"/>
  <c r="Y252" i="9"/>
  <c r="Y250" i="9"/>
  <c r="Y248" i="9"/>
  <c r="Y246" i="9"/>
  <c r="Y244" i="9"/>
  <c r="Y242" i="9"/>
  <c r="Y240" i="9"/>
  <c r="Y238" i="9"/>
  <c r="Y236" i="9"/>
  <c r="Y234" i="9"/>
  <c r="Y232" i="9"/>
  <c r="Y230" i="9"/>
  <c r="Y228" i="9"/>
  <c r="Y226" i="9"/>
  <c r="Y224" i="9"/>
  <c r="Y222" i="9"/>
  <c r="Y220" i="9"/>
  <c r="Y218" i="9"/>
  <c r="Y216" i="9"/>
  <c r="Y214" i="9"/>
  <c r="Y212" i="9"/>
  <c r="Y210" i="9"/>
  <c r="Y208" i="9"/>
  <c r="Y206" i="9"/>
  <c r="Y204" i="9"/>
  <c r="Y202" i="9"/>
  <c r="Y200" i="9"/>
  <c r="Y198" i="9"/>
  <c r="Y196" i="9"/>
  <c r="Y194" i="9"/>
  <c r="Y192" i="9"/>
  <c r="Y190" i="9"/>
  <c r="Y188" i="9"/>
  <c r="Y186" i="9"/>
  <c r="Y184" i="9"/>
  <c r="Y182" i="9"/>
  <c r="Y180" i="9"/>
  <c r="Y178" i="9"/>
  <c r="Y176" i="9"/>
  <c r="Y174" i="9"/>
  <c r="Y172" i="9"/>
  <c r="Y489" i="9"/>
  <c r="Y487" i="9"/>
  <c r="Y485" i="9"/>
  <c r="Y483" i="9"/>
  <c r="Y481" i="9"/>
  <c r="Y479" i="9"/>
  <c r="Y477" i="9"/>
  <c r="Y475" i="9"/>
  <c r="Y473" i="9"/>
  <c r="Y471" i="9"/>
  <c r="Y469" i="9"/>
  <c r="Y467" i="9"/>
  <c r="Y465" i="9"/>
  <c r="Y463" i="9"/>
  <c r="Y461" i="9"/>
  <c r="Y459" i="9"/>
  <c r="Y457" i="9"/>
  <c r="Y455" i="9"/>
  <c r="Y453" i="9"/>
  <c r="Y451" i="9"/>
  <c r="Y449" i="9"/>
  <c r="Y447" i="9"/>
  <c r="Y445" i="9"/>
  <c r="Y443" i="9"/>
  <c r="Y441" i="9"/>
  <c r="Y439" i="9"/>
  <c r="Y437" i="9"/>
  <c r="Y435" i="9"/>
  <c r="Y433" i="9"/>
  <c r="Y431" i="9"/>
  <c r="Y429" i="9"/>
  <c r="Y427" i="9"/>
  <c r="Y425" i="9"/>
  <c r="Y423" i="9"/>
  <c r="Y421" i="9"/>
  <c r="Y419" i="9"/>
  <c r="Y417" i="9"/>
  <c r="Y415" i="9"/>
  <c r="Y413" i="9"/>
  <c r="Y411" i="9"/>
  <c r="Y409" i="9"/>
  <c r="Y407" i="9"/>
  <c r="Y405" i="9"/>
  <c r="Y403" i="9"/>
  <c r="Y401" i="9"/>
  <c r="Y399" i="9"/>
  <c r="Y397" i="9"/>
  <c r="Y395" i="9"/>
  <c r="Y393" i="9"/>
  <c r="Y391" i="9"/>
  <c r="Y389" i="9"/>
  <c r="Y387" i="9"/>
  <c r="Y385" i="9"/>
  <c r="Y383" i="9"/>
  <c r="Y381" i="9"/>
  <c r="Y379" i="9"/>
  <c r="Y377" i="9"/>
  <c r="Y375" i="9"/>
  <c r="Y373" i="9"/>
  <c r="Y371" i="9"/>
  <c r="Y369" i="9"/>
  <c r="Y367" i="9"/>
  <c r="Y365" i="9"/>
  <c r="Y363" i="9"/>
  <c r="Y361" i="9"/>
  <c r="Y359" i="9"/>
  <c r="Y357" i="9"/>
  <c r="Y355" i="9"/>
  <c r="Y353" i="9"/>
  <c r="Y351" i="9"/>
  <c r="Y349" i="9"/>
  <c r="Y347" i="9"/>
  <c r="Y345" i="9"/>
  <c r="Y343" i="9"/>
  <c r="Y341" i="9"/>
  <c r="Y339" i="9"/>
  <c r="Y337" i="9"/>
  <c r="Y335" i="9"/>
  <c r="Y333" i="9"/>
  <c r="Y331" i="9"/>
  <c r="Y329" i="9"/>
  <c r="Y327" i="9"/>
  <c r="Y325" i="9"/>
  <c r="Y323" i="9"/>
  <c r="Y321" i="9"/>
  <c r="Y319" i="9"/>
  <c r="Y317" i="9"/>
  <c r="Y315" i="9"/>
  <c r="Y313" i="9"/>
  <c r="Y311" i="9"/>
  <c r="Y309" i="9"/>
  <c r="Y307" i="9"/>
  <c r="Y305" i="9"/>
  <c r="Y303" i="9"/>
  <c r="Y301" i="9"/>
  <c r="Y299" i="9"/>
  <c r="Y297" i="9"/>
  <c r="Y295" i="9"/>
  <c r="Y293" i="9"/>
  <c r="Y291" i="9"/>
  <c r="Y289" i="9"/>
  <c r="Y287" i="9"/>
  <c r="Y285" i="9"/>
  <c r="Y283" i="9"/>
  <c r="Y281" i="9"/>
  <c r="Y279" i="9"/>
  <c r="Y277" i="9"/>
  <c r="Y275" i="9"/>
  <c r="Y273" i="9"/>
  <c r="Y271" i="9"/>
  <c r="Y269" i="9"/>
  <c r="Y267" i="9"/>
  <c r="Y265" i="9"/>
  <c r="Y263" i="9"/>
  <c r="Y261" i="9"/>
  <c r="Y259" i="9"/>
  <c r="Y257" i="9"/>
  <c r="Y255" i="9"/>
  <c r="Y253" i="9"/>
  <c r="Y251" i="9"/>
  <c r="Y249" i="9"/>
  <c r="Y247" i="9"/>
  <c r="Y245" i="9"/>
  <c r="Y243" i="9"/>
  <c r="Y241" i="9"/>
  <c r="Y239" i="9"/>
  <c r="Y237" i="9"/>
  <c r="Y235" i="9"/>
  <c r="Y233" i="9"/>
  <c r="Y231" i="9"/>
  <c r="Y229" i="9"/>
  <c r="Y227" i="9"/>
  <c r="Y225" i="9"/>
  <c r="Y223" i="9"/>
  <c r="Y221" i="9"/>
  <c r="Y219" i="9"/>
  <c r="Y217" i="9"/>
  <c r="Y215" i="9"/>
  <c r="Y213" i="9"/>
  <c r="Y211" i="9"/>
  <c r="Y209" i="9"/>
  <c r="Y207" i="9"/>
  <c r="Y205" i="9"/>
  <c r="Y203" i="9"/>
  <c r="Y201" i="9"/>
  <c r="Y199" i="9"/>
  <c r="Y197" i="9"/>
  <c r="Y195" i="9"/>
  <c r="Y193" i="9"/>
  <c r="Y191" i="9"/>
  <c r="Y189" i="9"/>
  <c r="Y187" i="9"/>
  <c r="Y185" i="9"/>
  <c r="Y183" i="9"/>
  <c r="Y181" i="9"/>
  <c r="Y179" i="9"/>
  <c r="Y177" i="9"/>
  <c r="Y175" i="9"/>
  <c r="Y173" i="9"/>
  <c r="Y171" i="9"/>
  <c r="Y169" i="9"/>
  <c r="Y167" i="9"/>
  <c r="Y165" i="9"/>
  <c r="Y163" i="9"/>
  <c r="Y161" i="9"/>
  <c r="Y159" i="9"/>
  <c r="Y157" i="9"/>
  <c r="Y155" i="9"/>
  <c r="Y153" i="9"/>
  <c r="Y151" i="9"/>
  <c r="Y149" i="9"/>
  <c r="Y147" i="9"/>
  <c r="Y145" i="9"/>
  <c r="Y143" i="9"/>
  <c r="Y141" i="9"/>
  <c r="Y139" i="9"/>
  <c r="Y137" i="9"/>
  <c r="Y135" i="9"/>
  <c r="Y133" i="9"/>
  <c r="Y131" i="9"/>
  <c r="Y129" i="9"/>
  <c r="Y127" i="9"/>
  <c r="Y125" i="9"/>
  <c r="Y123" i="9"/>
  <c r="Y121" i="9"/>
  <c r="Y119" i="9"/>
  <c r="Y117" i="9"/>
  <c r="Y115" i="9"/>
  <c r="Y113" i="9"/>
  <c r="Y111" i="9"/>
  <c r="Y109" i="9"/>
  <c r="Y107" i="9"/>
  <c r="Y105" i="9"/>
  <c r="Y103" i="9"/>
  <c r="Y101" i="9"/>
  <c r="Y99" i="9"/>
  <c r="Y97" i="9"/>
  <c r="Y95" i="9"/>
  <c r="Y93" i="9"/>
  <c r="Y91" i="9"/>
  <c r="Y89" i="9"/>
  <c r="Y87" i="9"/>
  <c r="Y85" i="9"/>
  <c r="Y83" i="9"/>
  <c r="Y81" i="9"/>
  <c r="Y79" i="9"/>
  <c r="Y77" i="9"/>
  <c r="Y75" i="9"/>
  <c r="Y73" i="9"/>
  <c r="Y71" i="9"/>
  <c r="Y69" i="9"/>
  <c r="Y67" i="9"/>
  <c r="Y65" i="9"/>
  <c r="Y63" i="9"/>
  <c r="Y61" i="9"/>
  <c r="Y59" i="9"/>
  <c r="Y57" i="9"/>
  <c r="Y55" i="9"/>
  <c r="Y53" i="9"/>
  <c r="Y51" i="9"/>
  <c r="Y49" i="9"/>
  <c r="Y47" i="9"/>
  <c r="Y45" i="9"/>
  <c r="Y43" i="9"/>
  <c r="Y41" i="9"/>
  <c r="Y39" i="9"/>
  <c r="Y37" i="9"/>
  <c r="Y35" i="9"/>
  <c r="Y33" i="9"/>
  <c r="Y31" i="9"/>
  <c r="Y29" i="9"/>
  <c r="Y27" i="9"/>
  <c r="Y25" i="9"/>
  <c r="Y23" i="9"/>
  <c r="Y21" i="9"/>
  <c r="T1" i="9"/>
  <c r="W1" i="9"/>
  <c r="P441" i="9"/>
  <c r="Q1" i="9"/>
  <c r="Y170" i="9"/>
  <c r="Y168" i="9"/>
  <c r="Y166" i="9"/>
  <c r="Y164" i="9"/>
  <c r="Y162" i="9"/>
  <c r="Y160" i="9"/>
  <c r="Y158" i="9"/>
  <c r="Y156" i="9"/>
  <c r="Y154" i="9"/>
  <c r="Y152" i="9"/>
  <c r="Y150" i="9"/>
  <c r="Y148" i="9"/>
  <c r="Y146" i="9"/>
  <c r="Y144" i="9"/>
  <c r="Y142" i="9"/>
  <c r="Y140" i="9"/>
  <c r="Y138" i="9"/>
  <c r="Y136" i="9"/>
  <c r="Y134" i="9"/>
  <c r="Y132" i="9"/>
  <c r="Y130" i="9"/>
  <c r="Y128" i="9"/>
  <c r="Y126" i="9"/>
  <c r="Y124" i="9"/>
  <c r="Y122" i="9"/>
  <c r="Y120" i="9"/>
  <c r="Y118" i="9"/>
  <c r="Y116" i="9"/>
  <c r="Y114" i="9"/>
  <c r="Y112" i="9"/>
  <c r="Y110" i="9"/>
  <c r="Y108" i="9"/>
  <c r="Y106" i="9"/>
  <c r="Y104" i="9"/>
  <c r="Y102" i="9"/>
  <c r="Y100" i="9"/>
  <c r="Y98" i="9"/>
  <c r="Y96" i="9"/>
  <c r="Y94" i="9"/>
  <c r="Y92" i="9"/>
  <c r="Y90" i="9"/>
  <c r="Y88" i="9"/>
  <c r="Y86" i="9"/>
  <c r="Y84" i="9"/>
  <c r="Y82" i="9"/>
  <c r="Y80" i="9"/>
  <c r="Y78" i="9"/>
  <c r="Y76" i="9"/>
  <c r="Y74" i="9"/>
  <c r="Y72" i="9"/>
  <c r="Y70" i="9"/>
  <c r="Y68" i="9"/>
  <c r="Y66" i="9"/>
  <c r="Y64" i="9"/>
  <c r="Y62" i="9"/>
  <c r="Y60" i="9"/>
  <c r="Y58" i="9"/>
  <c r="Y56" i="9"/>
  <c r="Y54" i="9"/>
  <c r="Y52" i="9"/>
  <c r="Y50" i="9"/>
  <c r="Y48" i="9"/>
  <c r="Y46" i="9"/>
  <c r="Y44" i="9"/>
  <c r="Y42" i="9"/>
  <c r="Y40" i="9"/>
  <c r="Y38" i="9"/>
  <c r="Y36" i="9"/>
  <c r="Y34" i="9"/>
  <c r="Y32" i="9"/>
  <c r="Y30" i="9"/>
  <c r="Y28" i="9"/>
  <c r="Y26" i="9"/>
  <c r="Y24" i="9"/>
  <c r="Y3" i="9"/>
  <c r="P38" i="9"/>
  <c r="P23" i="9"/>
  <c r="P480" i="9"/>
  <c r="P462" i="9"/>
  <c r="P457" i="9"/>
  <c r="P423" i="9"/>
  <c r="P417" i="9"/>
  <c r="P378" i="9"/>
  <c r="P370" i="9"/>
  <c r="Z442" i="9"/>
  <c r="Z351" i="9"/>
  <c r="Z349" i="9"/>
  <c r="Z347" i="9"/>
  <c r="Z344" i="9"/>
  <c r="Z342" i="9"/>
  <c r="Z217" i="9"/>
  <c r="Z215" i="9"/>
  <c r="Z211" i="9"/>
  <c r="Z201" i="9"/>
  <c r="Z199" i="9"/>
  <c r="Z197" i="9"/>
  <c r="Z195" i="9"/>
  <c r="Z193" i="9"/>
  <c r="Z190" i="9"/>
  <c r="Z187" i="9"/>
  <c r="Z185" i="9"/>
  <c r="Z183" i="9"/>
  <c r="Z181" i="9"/>
  <c r="Z177" i="9"/>
  <c r="Z175" i="9"/>
  <c r="Z156" i="9"/>
  <c r="Z154" i="9"/>
  <c r="Z151" i="9"/>
  <c r="Z146" i="9"/>
  <c r="Z144" i="9"/>
  <c r="Z140" i="9"/>
  <c r="Z138" i="9"/>
  <c r="Z134" i="9"/>
  <c r="Z132" i="9"/>
  <c r="Z130" i="9"/>
  <c r="Z127" i="9"/>
  <c r="Z125" i="9"/>
  <c r="Z123" i="9"/>
  <c r="Z118" i="9"/>
  <c r="Z104" i="9"/>
  <c r="Z100" i="9"/>
  <c r="Z83" i="9"/>
  <c r="Z70" i="9"/>
  <c r="Z50" i="9"/>
  <c r="Z46" i="9"/>
  <c r="Z42" i="9"/>
  <c r="Z40" i="9"/>
  <c r="Z148" i="9"/>
  <c r="Z434" i="9"/>
  <c r="Z429" i="9"/>
  <c r="Z418" i="9"/>
  <c r="Z392" i="9"/>
  <c r="Z359" i="9"/>
  <c r="Z357" i="9"/>
  <c r="Z219" i="9"/>
  <c r="Z180" i="9"/>
  <c r="Z161" i="9"/>
  <c r="Z152" i="9"/>
  <c r="Z149" i="9"/>
  <c r="Z142" i="9"/>
  <c r="Z119" i="9"/>
  <c r="Z112" i="9"/>
  <c r="Z85" i="9"/>
  <c r="Z78" i="9"/>
  <c r="Z21" i="9"/>
  <c r="Z471" i="9"/>
  <c r="Z394" i="9"/>
  <c r="Z391" i="9"/>
  <c r="Z383" i="9"/>
  <c r="Z381" i="9"/>
  <c r="Z69" i="9"/>
  <c r="Z35" i="9"/>
  <c r="Z24" i="9"/>
  <c r="Z19" i="9"/>
  <c r="Z17" i="9"/>
  <c r="Z437" i="9"/>
  <c r="Z202" i="9"/>
  <c r="Z489" i="9"/>
  <c r="Z114" i="9"/>
  <c r="Z110" i="9"/>
  <c r="Z108" i="9"/>
  <c r="Z86" i="9"/>
  <c r="Z55" i="9"/>
  <c r="Z49" i="9"/>
  <c r="Z13" i="9"/>
  <c r="Z6" i="9"/>
  <c r="Z475" i="9"/>
  <c r="Z468" i="9"/>
  <c r="Z414" i="9"/>
  <c r="Z412" i="9"/>
  <c r="Z341" i="9"/>
  <c r="Z339" i="9"/>
  <c r="Z337" i="9"/>
  <c r="Z335" i="9"/>
  <c r="Z333" i="9"/>
  <c r="Z331" i="9"/>
  <c r="Z329" i="9"/>
  <c r="Z327" i="9"/>
  <c r="Z325" i="9"/>
  <c r="Z323" i="9"/>
  <c r="Z321" i="9"/>
  <c r="Z319" i="9"/>
  <c r="Z317" i="9"/>
  <c r="Z315" i="9"/>
  <c r="Z313" i="9"/>
  <c r="Z311" i="9"/>
  <c r="Z309" i="9"/>
  <c r="Z307" i="9"/>
  <c r="Z305" i="9"/>
  <c r="Z303" i="9"/>
  <c r="Z301" i="9"/>
  <c r="Z299" i="9"/>
  <c r="Z297" i="9"/>
  <c r="Z295" i="9"/>
  <c r="Z293" i="9"/>
  <c r="Z291" i="9"/>
  <c r="Z289" i="9"/>
  <c r="Z287" i="9"/>
  <c r="Z285" i="9"/>
  <c r="Z283" i="9"/>
  <c r="Z281" i="9"/>
  <c r="Z279" i="9"/>
  <c r="Z277" i="9"/>
  <c r="Z275" i="9"/>
  <c r="Z273" i="9"/>
  <c r="Z271" i="9"/>
  <c r="Z269" i="9"/>
  <c r="Z267" i="9"/>
  <c r="Z265" i="9"/>
  <c r="Z263" i="9"/>
  <c r="Z261" i="9"/>
  <c r="Z259" i="9"/>
  <c r="Z257" i="9"/>
  <c r="Z255" i="9"/>
  <c r="Z253" i="9"/>
  <c r="Z251" i="9"/>
  <c r="Z249" i="9"/>
  <c r="Z247" i="9"/>
  <c r="Z245" i="9"/>
  <c r="Z243" i="9"/>
  <c r="Z241" i="9"/>
  <c r="Z239" i="9"/>
  <c r="Z237" i="9"/>
  <c r="Z235" i="9"/>
  <c r="Z233" i="9"/>
  <c r="Z231" i="9"/>
  <c r="Z229" i="9"/>
  <c r="Z227" i="9"/>
  <c r="Z225" i="9"/>
  <c r="Z223" i="9"/>
  <c r="Z221" i="9"/>
  <c r="Z214" i="9"/>
  <c r="Z209" i="9"/>
  <c r="Z207" i="9"/>
  <c r="Z204" i="9"/>
  <c r="Z191" i="9"/>
  <c r="Z174" i="9"/>
  <c r="Z172" i="9"/>
  <c r="Z170" i="9"/>
  <c r="Z168" i="9"/>
  <c r="Z166" i="9"/>
  <c r="Z164" i="9"/>
  <c r="Z158" i="9"/>
  <c r="Z137" i="9"/>
  <c r="Z122" i="9"/>
  <c r="Z115" i="9"/>
  <c r="Z106" i="9"/>
  <c r="Z101" i="9"/>
  <c r="Z97" i="9"/>
  <c r="Z95" i="9"/>
  <c r="Z93" i="9"/>
  <c r="Z91" i="9"/>
  <c r="Z89" i="9"/>
  <c r="Z87" i="9"/>
  <c r="Z82" i="9"/>
  <c r="Z80" i="9"/>
  <c r="Z76" i="9"/>
  <c r="Z73" i="9"/>
  <c r="Z68" i="9"/>
  <c r="Z66" i="9"/>
  <c r="Z64" i="9"/>
  <c r="Z62" i="9"/>
  <c r="Z60" i="9"/>
  <c r="Z58" i="9"/>
  <c r="Z51" i="9"/>
  <c r="Z43" i="9"/>
  <c r="Z37" i="9"/>
  <c r="Z34" i="9"/>
  <c r="Z32" i="9"/>
  <c r="Z30" i="9"/>
  <c r="Z28" i="9"/>
  <c r="Z25" i="9"/>
  <c r="Z22" i="9"/>
  <c r="Z15" i="9"/>
  <c r="Z11" i="9"/>
  <c r="Z8" i="9"/>
  <c r="Z5" i="9"/>
  <c r="Z487" i="9"/>
  <c r="Z485" i="9"/>
  <c r="Z482" i="9"/>
  <c r="Z477" i="9"/>
  <c r="Z469" i="9"/>
  <c r="Z465" i="9"/>
  <c r="Z463" i="9"/>
  <c r="Z461" i="9"/>
  <c r="Z458" i="9"/>
  <c r="Z456" i="9"/>
  <c r="Z454" i="9"/>
  <c r="Z452" i="9"/>
  <c r="Z450" i="9"/>
  <c r="Z448" i="9"/>
  <c r="Z444" i="9"/>
  <c r="Z439" i="9"/>
  <c r="Z436" i="9"/>
  <c r="Z432" i="9"/>
  <c r="Z428" i="9"/>
  <c r="Z426" i="9"/>
  <c r="Z424" i="9"/>
  <c r="Z421" i="9"/>
  <c r="Z419" i="9"/>
  <c r="Z416" i="9"/>
  <c r="Z411" i="9"/>
  <c r="Z409" i="9"/>
  <c r="Z407" i="9"/>
  <c r="Z405" i="9"/>
  <c r="Z402" i="9"/>
  <c r="Z400" i="9"/>
  <c r="Z398" i="9"/>
  <c r="Z395" i="9"/>
  <c r="Z387" i="9"/>
  <c r="Z385" i="9"/>
  <c r="Z379" i="9"/>
  <c r="Z377" i="9"/>
  <c r="Z375" i="9"/>
  <c r="Z373" i="9"/>
  <c r="Z371" i="9"/>
  <c r="Z369" i="9"/>
  <c r="Z367" i="9"/>
  <c r="Z365" i="9"/>
  <c r="Z363" i="9"/>
  <c r="Z361" i="9"/>
  <c r="Z356" i="9"/>
  <c r="Z354" i="9"/>
  <c r="Z350" i="9"/>
  <c r="Z348" i="9"/>
  <c r="Z346" i="9"/>
  <c r="Z343" i="9"/>
  <c r="Z218" i="9"/>
  <c r="Z216" i="9"/>
  <c r="Z212" i="9"/>
  <c r="Z205" i="9"/>
  <c r="Z200" i="9"/>
  <c r="Z198" i="9"/>
  <c r="Z196" i="9"/>
  <c r="Z194" i="9"/>
  <c r="Z192" i="9"/>
  <c r="Z188" i="9"/>
  <c r="Z186" i="9"/>
  <c r="Z184" i="9"/>
  <c r="Z182" i="9"/>
  <c r="Z179" i="9"/>
  <c r="Z176" i="9"/>
  <c r="Z162" i="9"/>
  <c r="Z155" i="9"/>
  <c r="Z153" i="9"/>
  <c r="Z147" i="9"/>
  <c r="Z145" i="9"/>
  <c r="Z141" i="9"/>
  <c r="Z139" i="9"/>
  <c r="Z135" i="9"/>
  <c r="Z133" i="9"/>
  <c r="Z131" i="9"/>
  <c r="Z129" i="9"/>
  <c r="Z126" i="9"/>
  <c r="Z124" i="9"/>
  <c r="Z120" i="9"/>
  <c r="Z116" i="9"/>
  <c r="Z102" i="9"/>
  <c r="Z99" i="9"/>
  <c r="Z74" i="9"/>
  <c r="Z57" i="9"/>
  <c r="Z47" i="9"/>
  <c r="Z45" i="9"/>
  <c r="Z41" i="9"/>
  <c r="Z39" i="9"/>
  <c r="Z435" i="9"/>
  <c r="Z430" i="9"/>
  <c r="Z422" i="9"/>
  <c r="Z404" i="9"/>
  <c r="Z388" i="9"/>
  <c r="Z358" i="9"/>
  <c r="Z353" i="9"/>
  <c r="Z213" i="9"/>
  <c r="Z163" i="9"/>
  <c r="Z160" i="9"/>
  <c r="Z150" i="9"/>
  <c r="Z143" i="9"/>
  <c r="Z136" i="9"/>
  <c r="Z117" i="9"/>
  <c r="Z103" i="9"/>
  <c r="Z79" i="9"/>
  <c r="Z71" i="9"/>
  <c r="Z9" i="9"/>
  <c r="Z397" i="9"/>
  <c r="Z393" i="9"/>
  <c r="Z389" i="9"/>
  <c r="Z382" i="9"/>
  <c r="Z380" i="9"/>
  <c r="Z53" i="9"/>
  <c r="Z27" i="9"/>
  <c r="Z20" i="9"/>
  <c r="Z18" i="9"/>
  <c r="Z481" i="9"/>
  <c r="Z478" i="9"/>
  <c r="Z473" i="9"/>
  <c r="Z460" i="9"/>
  <c r="Z446" i="9"/>
  <c r="Z3" i="9"/>
  <c r="P111" i="9"/>
  <c r="P107" i="9"/>
  <c r="P470" i="9"/>
  <c r="P413" i="9"/>
  <c r="P332" i="9"/>
  <c r="P328" i="9"/>
  <c r="P316" i="9"/>
  <c r="P312" i="9"/>
  <c r="P300" i="9"/>
  <c r="P296" i="9"/>
  <c r="P284" i="9"/>
  <c r="P280" i="9"/>
  <c r="P268" i="9"/>
  <c r="P264" i="9"/>
  <c r="P252" i="9"/>
  <c r="P248" i="9"/>
  <c r="P236" i="9"/>
  <c r="P232" i="9"/>
  <c r="P220" i="9"/>
  <c r="P208" i="9"/>
  <c r="P165" i="9"/>
  <c r="P157" i="9"/>
  <c r="P96" i="9"/>
  <c r="P75" i="9"/>
  <c r="P438" i="9"/>
  <c r="P360" i="9"/>
  <c r="P118" i="9"/>
  <c r="P359" i="9"/>
  <c r="P394" i="9"/>
  <c r="P309" i="9"/>
  <c r="P373" i="9"/>
  <c r="P176" i="9"/>
  <c r="P86" i="9"/>
  <c r="P49" i="9"/>
  <c r="P412" i="9"/>
  <c r="P339" i="9"/>
  <c r="P327" i="9"/>
  <c r="P323" i="9"/>
  <c r="P311" i="9"/>
  <c r="P307" i="9"/>
  <c r="P295" i="9"/>
  <c r="P291" i="9"/>
  <c r="P279" i="9"/>
  <c r="P275" i="9"/>
  <c r="P263" i="9"/>
  <c r="P259" i="9"/>
  <c r="P247" i="9"/>
  <c r="P243" i="9"/>
  <c r="P231" i="9"/>
  <c r="P227" i="9"/>
  <c r="P191" i="9"/>
  <c r="P137" i="9"/>
  <c r="P91" i="9"/>
  <c r="P66" i="9"/>
  <c r="P30" i="9"/>
  <c r="P15" i="9"/>
  <c r="P454" i="9"/>
  <c r="P411" i="9"/>
  <c r="P402" i="9"/>
  <c r="P363" i="9"/>
  <c r="P198" i="9"/>
  <c r="P188" i="9"/>
  <c r="P133" i="9"/>
  <c r="P39" i="9"/>
  <c r="P404" i="9"/>
  <c r="P143" i="9"/>
  <c r="P3" i="9"/>
  <c r="P6" i="9"/>
  <c r="P489" i="9"/>
  <c r="P110" i="9"/>
  <c r="P55" i="9"/>
  <c r="P468" i="9"/>
  <c r="P335" i="9"/>
  <c r="P331" i="9"/>
  <c r="P321" i="9"/>
  <c r="P315" i="9"/>
  <c r="P303" i="9"/>
  <c r="P297" i="9"/>
  <c r="P285" i="9"/>
  <c r="P271" i="9"/>
  <c r="P265" i="9"/>
  <c r="P253" i="9"/>
  <c r="P241" i="9"/>
  <c r="P235" i="9"/>
  <c r="P221" i="9"/>
  <c r="P207" i="9"/>
  <c r="P174" i="9"/>
  <c r="P168" i="9"/>
  <c r="P158" i="9"/>
  <c r="P115" i="9"/>
  <c r="P97" i="9"/>
  <c r="P82" i="9"/>
  <c r="P73" i="9"/>
  <c r="P64" i="9"/>
  <c r="P58" i="9"/>
  <c r="P37" i="9"/>
  <c r="P487" i="9"/>
  <c r="P477" i="9"/>
  <c r="P448" i="9"/>
  <c r="P436" i="9"/>
  <c r="P428" i="9"/>
  <c r="P424" i="9"/>
  <c r="P421" i="9"/>
  <c r="P416" i="9"/>
  <c r="P409" i="9"/>
  <c r="P407" i="9"/>
  <c r="P405" i="9"/>
  <c r="P400" i="9"/>
  <c r="P398" i="9"/>
  <c r="P395" i="9"/>
  <c r="P387" i="9"/>
  <c r="P385" i="9"/>
  <c r="P379" i="9"/>
  <c r="P377" i="9"/>
  <c r="P375" i="9"/>
  <c r="P371" i="9"/>
  <c r="P369" i="9"/>
  <c r="P367" i="9"/>
  <c r="P365" i="9"/>
  <c r="P361" i="9"/>
  <c r="P356" i="9"/>
  <c r="P354" i="9"/>
  <c r="P350" i="9"/>
  <c r="P348" i="9"/>
  <c r="P346" i="9"/>
  <c r="P343" i="9"/>
  <c r="P216" i="9"/>
  <c r="P212" i="9"/>
  <c r="P205" i="9"/>
  <c r="P200" i="9"/>
  <c r="P196" i="9"/>
  <c r="P194" i="9"/>
  <c r="P192" i="9"/>
  <c r="P186" i="9"/>
  <c r="P184" i="9"/>
  <c r="P182" i="9"/>
  <c r="P179" i="9"/>
  <c r="P162" i="9"/>
  <c r="P155" i="9"/>
  <c r="P153" i="9"/>
  <c r="P147" i="9"/>
  <c r="P145" i="9"/>
  <c r="P141" i="9"/>
  <c r="P139" i="9"/>
  <c r="P135" i="9"/>
  <c r="P131" i="9"/>
  <c r="P129" i="9"/>
  <c r="P126" i="9"/>
  <c r="P124" i="9"/>
  <c r="P120" i="9"/>
  <c r="P116" i="9"/>
  <c r="P102" i="9"/>
  <c r="P99" i="9"/>
  <c r="P74" i="9"/>
  <c r="P57" i="9"/>
  <c r="P47" i="9"/>
  <c r="P45" i="9"/>
  <c r="P41" i="9"/>
  <c r="P435" i="9"/>
  <c r="P430" i="9"/>
  <c r="P422" i="9"/>
  <c r="P388" i="9"/>
  <c r="P358" i="9"/>
  <c r="P353" i="9"/>
  <c r="P213" i="9"/>
  <c r="P163" i="9"/>
  <c r="P160" i="9"/>
  <c r="P150" i="9"/>
  <c r="P117" i="9"/>
  <c r="P103" i="9"/>
  <c r="P79" i="9"/>
  <c r="P71" i="9"/>
  <c r="P9" i="9"/>
  <c r="P397" i="9"/>
  <c r="P393" i="9"/>
  <c r="P389" i="9"/>
  <c r="P382" i="9"/>
  <c r="P380" i="9"/>
  <c r="P53" i="9"/>
  <c r="P27" i="9"/>
  <c r="P20" i="9"/>
  <c r="P481" i="9"/>
  <c r="P478" i="9"/>
  <c r="P473" i="9"/>
  <c r="P460" i="9"/>
  <c r="P446" i="9"/>
  <c r="P442" i="9"/>
  <c r="P341" i="9"/>
  <c r="P255" i="9"/>
  <c r="P51" i="9"/>
  <c r="P136" i="9"/>
  <c r="P114" i="9"/>
  <c r="P13" i="9"/>
  <c r="P414" i="9"/>
  <c r="P337" i="9"/>
  <c r="P333" i="9"/>
  <c r="P329" i="9"/>
  <c r="P313" i="9"/>
  <c r="P301" i="9"/>
  <c r="P289" i="9"/>
  <c r="P283" i="9"/>
  <c r="P273" i="9"/>
  <c r="P267" i="9"/>
  <c r="P261" i="9"/>
  <c r="P257" i="9"/>
  <c r="P251" i="9"/>
  <c r="P239" i="9"/>
  <c r="P233" i="9"/>
  <c r="P229" i="9"/>
  <c r="P209" i="9"/>
  <c r="P170" i="9"/>
  <c r="P164" i="9"/>
  <c r="P122" i="9"/>
  <c r="P101" i="9"/>
  <c r="P95" i="9"/>
  <c r="P89" i="9"/>
  <c r="P80" i="9"/>
  <c r="P68" i="9"/>
  <c r="P62" i="9"/>
  <c r="P34" i="9"/>
  <c r="P25" i="9"/>
  <c r="P22" i="9"/>
  <c r="P11" i="9"/>
  <c r="P469" i="9"/>
  <c r="P463" i="9"/>
  <c r="P461" i="9"/>
  <c r="P456" i="9"/>
  <c r="P452" i="9"/>
  <c r="P450" i="9"/>
  <c r="P444" i="9"/>
  <c r="P432" i="9"/>
  <c r="P426" i="9"/>
  <c r="P419" i="9"/>
  <c r="P287" i="9"/>
  <c r="P245" i="9"/>
  <c r="P218" i="9"/>
  <c r="P202" i="9"/>
  <c r="P108" i="9"/>
  <c r="P475" i="9"/>
  <c r="P325" i="9"/>
  <c r="P317" i="9"/>
  <c r="P305" i="9"/>
  <c r="P299" i="9"/>
  <c r="P293" i="9"/>
  <c r="P281" i="9"/>
  <c r="P269" i="9"/>
  <c r="P249" i="9"/>
  <c r="P237" i="9"/>
  <c r="P225" i="9"/>
  <c r="P214" i="9"/>
  <c r="P204" i="9"/>
  <c r="P172" i="9"/>
  <c r="P166" i="9"/>
  <c r="P106" i="9"/>
  <c r="P87" i="9"/>
  <c r="P76" i="9"/>
  <c r="P60" i="9"/>
  <c r="P43" i="9"/>
  <c r="P32" i="9"/>
  <c r="P28" i="9"/>
  <c r="P8" i="9"/>
  <c r="P5" i="9"/>
  <c r="P482" i="9"/>
  <c r="P465" i="9"/>
  <c r="P458" i="9"/>
  <c r="P439" i="9"/>
  <c r="P490" i="9"/>
  <c r="P178" i="9"/>
  <c r="P56" i="9"/>
  <c r="P54" i="9"/>
  <c r="P48" i="9"/>
  <c r="P12" i="9"/>
  <c r="P4" i="9"/>
  <c r="P467" i="9"/>
  <c r="P345" i="9"/>
  <c r="P340" i="9"/>
  <c r="P338" i="9"/>
  <c r="P336" i="9"/>
  <c r="P334" i="9"/>
  <c r="P326" i="9"/>
  <c r="P324" i="9"/>
  <c r="P322" i="9"/>
  <c r="P320" i="9"/>
  <c r="P318" i="9"/>
  <c r="P314" i="9"/>
  <c r="P310" i="9"/>
  <c r="P308" i="9"/>
  <c r="P306" i="9"/>
  <c r="P304" i="9"/>
  <c r="P302" i="9"/>
  <c r="P294" i="9"/>
  <c r="P292" i="9"/>
  <c r="P290" i="9"/>
  <c r="P288" i="9"/>
  <c r="P286" i="9"/>
  <c r="P282" i="9"/>
  <c r="P278" i="9"/>
  <c r="P276" i="9"/>
  <c r="P274" i="9"/>
  <c r="P272" i="9"/>
  <c r="P270" i="9"/>
  <c r="P262" i="9"/>
  <c r="P260" i="9"/>
  <c r="P258" i="9"/>
  <c r="P256" i="9"/>
  <c r="P254" i="9"/>
  <c r="P250" i="9"/>
  <c r="P246" i="9"/>
  <c r="P244" i="9"/>
  <c r="P242" i="9"/>
  <c r="P240" i="9"/>
  <c r="P238" i="9"/>
  <c r="P230" i="9"/>
  <c r="P228" i="9"/>
  <c r="P226" i="9"/>
  <c r="P224" i="9"/>
  <c r="P222" i="9"/>
  <c r="P210" i="9"/>
  <c r="P206" i="9"/>
  <c r="P203" i="9"/>
  <c r="P173" i="9"/>
  <c r="P171" i="9"/>
  <c r="P169" i="9"/>
  <c r="P167" i="9"/>
  <c r="P159" i="9"/>
  <c r="P128" i="9"/>
  <c r="P121" i="9"/>
  <c r="P113" i="9"/>
  <c r="P105" i="9"/>
  <c r="P98" i="9"/>
  <c r="P94" i="9"/>
  <c r="P92" i="9"/>
  <c r="P90" i="9"/>
  <c r="P88" i="9"/>
  <c r="P84" i="9"/>
  <c r="P81" i="9"/>
  <c r="P77" i="9"/>
  <c r="P72" i="9"/>
  <c r="P67" i="9"/>
  <c r="P65" i="9"/>
  <c r="P63" i="9"/>
  <c r="P61" i="9"/>
  <c r="P59" i="9"/>
  <c r="P52" i="9"/>
  <c r="P44" i="9"/>
  <c r="P36" i="9"/>
  <c r="P33" i="9"/>
  <c r="P31" i="9"/>
  <c r="P29" i="9"/>
  <c r="P26" i="9"/>
  <c r="P16" i="9"/>
  <c r="P14" i="9"/>
  <c r="P10" i="9"/>
  <c r="P7" i="9"/>
  <c r="P488" i="9"/>
  <c r="P486" i="9"/>
  <c r="P484" i="9"/>
  <c r="P476" i="9"/>
  <c r="P466" i="9"/>
  <c r="P464" i="9"/>
  <c r="P459" i="9"/>
  <c r="P455" i="9"/>
  <c r="P453" i="9"/>
  <c r="P451" i="9"/>
  <c r="P449" i="9"/>
  <c r="P445" i="9"/>
  <c r="P440" i="9"/>
  <c r="P433" i="9"/>
  <c r="P431" i="9"/>
  <c r="P427" i="9"/>
  <c r="P425" i="9"/>
  <c r="P420" i="9"/>
  <c r="P415" i="9"/>
  <c r="P410" i="9"/>
  <c r="P408" i="9"/>
  <c r="P406" i="9"/>
  <c r="P403" i="9"/>
  <c r="P401" i="9"/>
  <c r="P396" i="9"/>
  <c r="P390" i="9"/>
  <c r="P386" i="9"/>
  <c r="P384" i="9"/>
  <c r="P376" i="9"/>
  <c r="P374" i="9"/>
  <c r="P372" i="9"/>
  <c r="P368" i="9"/>
  <c r="P366" i="9"/>
  <c r="P364" i="9"/>
  <c r="P362" i="9"/>
  <c r="P355" i="9"/>
  <c r="P352" i="9"/>
  <c r="P351" i="9"/>
  <c r="P349" i="9"/>
  <c r="P347" i="9"/>
  <c r="P344" i="9"/>
  <c r="P342" i="9"/>
  <c r="P217" i="9"/>
  <c r="P211" i="9"/>
  <c r="P201" i="9"/>
  <c r="P199" i="9"/>
  <c r="P197" i="9"/>
  <c r="P195" i="9"/>
  <c r="P190" i="9"/>
  <c r="P187" i="9"/>
  <c r="P185" i="9"/>
  <c r="P183" i="9"/>
  <c r="P181" i="9"/>
  <c r="P177" i="9"/>
  <c r="P175" i="9"/>
  <c r="P154" i="9"/>
  <c r="P151" i="9"/>
  <c r="P146" i="9"/>
  <c r="P140" i="9"/>
  <c r="P134" i="9"/>
  <c r="P132" i="9"/>
  <c r="P130" i="9"/>
  <c r="P127" i="9"/>
  <c r="P125" i="9"/>
  <c r="P123" i="9"/>
  <c r="P104" i="9"/>
  <c r="P100" i="9"/>
  <c r="P83" i="9"/>
  <c r="P70" i="9"/>
  <c r="P46" i="9"/>
  <c r="P40" i="9"/>
  <c r="P148" i="9"/>
  <c r="P434" i="9"/>
  <c r="P429" i="9"/>
  <c r="P418" i="9"/>
  <c r="P392" i="9"/>
  <c r="P357" i="9"/>
  <c r="P219" i="9"/>
  <c r="P180" i="9"/>
  <c r="P161" i="9"/>
  <c r="P152" i="9"/>
  <c r="P149" i="9"/>
  <c r="P142" i="9"/>
  <c r="P119" i="9"/>
  <c r="P112" i="9"/>
  <c r="P85" i="9"/>
  <c r="P78" i="9"/>
  <c r="P21" i="9"/>
  <c r="P471" i="9"/>
  <c r="P391" i="9"/>
  <c r="P383" i="9"/>
  <c r="P69" i="9"/>
  <c r="P35" i="9"/>
  <c r="P24" i="9"/>
  <c r="P19" i="9"/>
  <c r="P17" i="9"/>
  <c r="P483" i="9"/>
  <c r="P479" i="9"/>
  <c r="P474" i="9"/>
  <c r="P472" i="9"/>
  <c r="P447" i="9"/>
  <c r="P443" i="9"/>
  <c r="P109" i="9"/>
  <c r="P319" i="9"/>
  <c r="P277" i="9"/>
  <c r="P234" i="9"/>
  <c r="P93" i="9"/>
  <c r="P485" i="9"/>
  <c r="P399" i="9"/>
  <c r="P193" i="9"/>
  <c r="P42" i="9"/>
  <c r="P18" i="9"/>
  <c r="K6" i="4"/>
  <c r="G152" i="9" s="1"/>
  <c r="O152" i="9" s="1"/>
  <c r="K7" i="4"/>
  <c r="G180" i="9" s="1"/>
  <c r="O180" i="9" s="1"/>
  <c r="K8" i="4"/>
  <c r="G353" i="9" s="1"/>
  <c r="O353" i="9" s="1"/>
  <c r="K9" i="4"/>
  <c r="G429" i="9" s="1"/>
  <c r="O429" i="9" s="1"/>
  <c r="K10" i="4"/>
  <c r="G3" i="9" s="1"/>
  <c r="O3" i="9" s="1"/>
  <c r="K11" i="4"/>
  <c r="G4" i="9" s="1"/>
  <c r="O4" i="9" s="1"/>
  <c r="K12" i="4"/>
  <c r="G5" i="9" s="1"/>
  <c r="O5" i="9" s="1"/>
  <c r="K13" i="4"/>
  <c r="G6" i="9" s="1"/>
  <c r="O6" i="9" s="1"/>
  <c r="K14" i="4"/>
  <c r="G7" i="9" s="1"/>
  <c r="O7" i="9" s="1"/>
  <c r="K15" i="4"/>
  <c r="G8" i="9" s="1"/>
  <c r="O8" i="9" s="1"/>
  <c r="K16" i="4"/>
  <c r="G9" i="9" s="1"/>
  <c r="O9" i="9" s="1"/>
  <c r="K17" i="4"/>
  <c r="G10" i="9" s="1"/>
  <c r="O10" i="9" s="1"/>
  <c r="K18" i="4"/>
  <c r="G11" i="9" s="1"/>
  <c r="O11" i="9" s="1"/>
  <c r="K19" i="4"/>
  <c r="G12" i="9" s="1"/>
  <c r="O12" i="9" s="1"/>
  <c r="K20" i="4"/>
  <c r="G13" i="9" s="1"/>
  <c r="O13" i="9" s="1"/>
  <c r="K21" i="4"/>
  <c r="G14" i="9" s="1"/>
  <c r="O14" i="9" s="1"/>
  <c r="K22" i="4"/>
  <c r="G15" i="9" s="1"/>
  <c r="O15" i="9" s="1"/>
  <c r="K23" i="4"/>
  <c r="G16" i="9" s="1"/>
  <c r="O16" i="9" s="1"/>
  <c r="K24" i="4"/>
  <c r="G17" i="9" s="1"/>
  <c r="O17" i="9" s="1"/>
  <c r="K25" i="4"/>
  <c r="G18" i="9" s="1"/>
  <c r="O18" i="9" s="1"/>
  <c r="K26" i="4"/>
  <c r="G19" i="9" s="1"/>
  <c r="O19" i="9" s="1"/>
  <c r="K27" i="4"/>
  <c r="G20" i="9" s="1"/>
  <c r="O20" i="9" s="1"/>
  <c r="K28" i="4"/>
  <c r="G21" i="9" s="1"/>
  <c r="O21" i="9" s="1"/>
  <c r="K29" i="4"/>
  <c r="G22" i="9" s="1"/>
  <c r="O22" i="9" s="1"/>
  <c r="K30" i="4"/>
  <c r="G23" i="9" s="1"/>
  <c r="O23" i="9" s="1"/>
  <c r="K31" i="4"/>
  <c r="G24" i="9" s="1"/>
  <c r="O24" i="9" s="1"/>
  <c r="K32" i="4"/>
  <c r="G25" i="9" s="1"/>
  <c r="O25" i="9" s="1"/>
  <c r="K33" i="4"/>
  <c r="G26" i="9" s="1"/>
  <c r="O26" i="9" s="1"/>
  <c r="K34" i="4"/>
  <c r="G27" i="9" s="1"/>
  <c r="O27" i="9" s="1"/>
  <c r="K35" i="4"/>
  <c r="G28" i="9" s="1"/>
  <c r="O28" i="9" s="1"/>
  <c r="K36" i="4"/>
  <c r="G29" i="9" s="1"/>
  <c r="O29" i="9" s="1"/>
  <c r="K37" i="4"/>
  <c r="G30" i="9" s="1"/>
  <c r="O30" i="9" s="1"/>
  <c r="K38" i="4"/>
  <c r="G31" i="9" s="1"/>
  <c r="O31" i="9" s="1"/>
  <c r="K39" i="4"/>
  <c r="G32" i="9" s="1"/>
  <c r="O32" i="9" s="1"/>
  <c r="K40" i="4"/>
  <c r="G33" i="9" s="1"/>
  <c r="O33" i="9" s="1"/>
  <c r="K41" i="4"/>
  <c r="G34" i="9" s="1"/>
  <c r="O34" i="9" s="1"/>
  <c r="K42" i="4"/>
  <c r="G35" i="9" s="1"/>
  <c r="O35" i="9" s="1"/>
  <c r="K43" i="4"/>
  <c r="G36" i="9" s="1"/>
  <c r="O36" i="9" s="1"/>
  <c r="K44" i="4"/>
  <c r="G37" i="9" s="1"/>
  <c r="O37" i="9" s="1"/>
  <c r="K45" i="4"/>
  <c r="G38" i="9" s="1"/>
  <c r="O38" i="9" s="1"/>
  <c r="K46" i="4"/>
  <c r="G39" i="9" s="1"/>
  <c r="O39" i="9" s="1"/>
  <c r="K47" i="4"/>
  <c r="G40" i="9" s="1"/>
  <c r="O40" i="9" s="1"/>
  <c r="K48" i="4"/>
  <c r="G41" i="9" s="1"/>
  <c r="O41" i="9" s="1"/>
  <c r="K49" i="4"/>
  <c r="G42" i="9" s="1"/>
  <c r="O42" i="9" s="1"/>
  <c r="K50" i="4"/>
  <c r="G43" i="9" s="1"/>
  <c r="O43" i="9" s="1"/>
  <c r="K51" i="4"/>
  <c r="G44" i="9" s="1"/>
  <c r="O44" i="9" s="1"/>
  <c r="K52" i="4"/>
  <c r="G45" i="9" s="1"/>
  <c r="O45" i="9" s="1"/>
  <c r="K53" i="4"/>
  <c r="G46" i="9" s="1"/>
  <c r="O46" i="9" s="1"/>
  <c r="K54" i="4"/>
  <c r="G47" i="9" s="1"/>
  <c r="O47" i="9" s="1"/>
  <c r="K55" i="4"/>
  <c r="G48" i="9" s="1"/>
  <c r="O48" i="9" s="1"/>
  <c r="K56" i="4"/>
  <c r="G49" i="9" s="1"/>
  <c r="O49" i="9" s="1"/>
  <c r="K57" i="4"/>
  <c r="G50" i="9" s="1"/>
  <c r="O50" i="9" s="1"/>
  <c r="K58" i="4"/>
  <c r="G51" i="9" s="1"/>
  <c r="O51" i="9" s="1"/>
  <c r="K59" i="4"/>
  <c r="G52" i="9" s="1"/>
  <c r="O52" i="9" s="1"/>
  <c r="K60" i="4"/>
  <c r="G53" i="9" s="1"/>
  <c r="O53" i="9" s="1"/>
  <c r="K61" i="4"/>
  <c r="G54" i="9" s="1"/>
  <c r="O54" i="9" s="1"/>
  <c r="K62" i="4"/>
  <c r="G55" i="9" s="1"/>
  <c r="O55" i="9" s="1"/>
  <c r="K63" i="4"/>
  <c r="G56" i="9" s="1"/>
  <c r="O56" i="9" s="1"/>
  <c r="K64" i="4"/>
  <c r="G57" i="9" s="1"/>
  <c r="O57" i="9" s="1"/>
  <c r="K65" i="4"/>
  <c r="G58" i="9" s="1"/>
  <c r="O58" i="9" s="1"/>
  <c r="K66" i="4"/>
  <c r="G59" i="9" s="1"/>
  <c r="O59" i="9" s="1"/>
  <c r="K67" i="4"/>
  <c r="G60" i="9" s="1"/>
  <c r="O60" i="9" s="1"/>
  <c r="K68" i="4"/>
  <c r="G61" i="9" s="1"/>
  <c r="O61" i="9" s="1"/>
  <c r="K69" i="4"/>
  <c r="G62" i="9" s="1"/>
  <c r="O62" i="9" s="1"/>
  <c r="K70" i="4"/>
  <c r="G63" i="9" s="1"/>
  <c r="O63" i="9" s="1"/>
  <c r="K71" i="4"/>
  <c r="G64" i="9" s="1"/>
  <c r="O64" i="9" s="1"/>
  <c r="K72" i="4"/>
  <c r="G65" i="9" s="1"/>
  <c r="O65" i="9" s="1"/>
  <c r="K73" i="4"/>
  <c r="G66" i="9" s="1"/>
  <c r="O66" i="9" s="1"/>
  <c r="K74" i="4"/>
  <c r="G67" i="9" s="1"/>
  <c r="O67" i="9" s="1"/>
  <c r="K75" i="4"/>
  <c r="G68" i="9" s="1"/>
  <c r="O68" i="9" s="1"/>
  <c r="K76" i="4"/>
  <c r="G69" i="9" s="1"/>
  <c r="O69" i="9" s="1"/>
  <c r="K77" i="4"/>
  <c r="G70" i="9" s="1"/>
  <c r="O70" i="9" s="1"/>
  <c r="K78" i="4"/>
  <c r="G71" i="9" s="1"/>
  <c r="O71" i="9" s="1"/>
  <c r="K79" i="4"/>
  <c r="G72" i="9" s="1"/>
  <c r="O72" i="9" s="1"/>
  <c r="K80" i="4"/>
  <c r="G73" i="9" s="1"/>
  <c r="O73" i="9" s="1"/>
  <c r="K81" i="4"/>
  <c r="G74" i="9" s="1"/>
  <c r="O74" i="9" s="1"/>
  <c r="K82" i="4"/>
  <c r="G75" i="9" s="1"/>
  <c r="O75" i="9" s="1"/>
  <c r="K83" i="4"/>
  <c r="G76" i="9" s="1"/>
  <c r="O76" i="9" s="1"/>
  <c r="K84" i="4"/>
  <c r="G77" i="9" s="1"/>
  <c r="O77" i="9" s="1"/>
  <c r="K85" i="4"/>
  <c r="G78" i="9" s="1"/>
  <c r="O78" i="9" s="1"/>
  <c r="K86" i="4"/>
  <c r="G79" i="9" s="1"/>
  <c r="O79" i="9" s="1"/>
  <c r="K87" i="4"/>
  <c r="G80" i="9" s="1"/>
  <c r="O80" i="9" s="1"/>
  <c r="K88" i="4"/>
  <c r="G81" i="9" s="1"/>
  <c r="O81" i="9" s="1"/>
  <c r="K89" i="4"/>
  <c r="G82" i="9" s="1"/>
  <c r="O82" i="9" s="1"/>
  <c r="K90" i="4"/>
  <c r="G83" i="9" s="1"/>
  <c r="O83" i="9" s="1"/>
  <c r="K91" i="4"/>
  <c r="G84" i="9" s="1"/>
  <c r="O84" i="9" s="1"/>
  <c r="K92" i="4"/>
  <c r="G85" i="9" s="1"/>
  <c r="O85" i="9" s="1"/>
  <c r="K93" i="4"/>
  <c r="G86" i="9" s="1"/>
  <c r="O86" i="9" s="1"/>
  <c r="K94" i="4"/>
  <c r="G87" i="9" s="1"/>
  <c r="O87" i="9" s="1"/>
  <c r="K95" i="4"/>
  <c r="G88" i="9" s="1"/>
  <c r="O88" i="9" s="1"/>
  <c r="K96" i="4"/>
  <c r="G89" i="9" s="1"/>
  <c r="O89" i="9" s="1"/>
  <c r="K97" i="4"/>
  <c r="G90" i="9" s="1"/>
  <c r="O90" i="9" s="1"/>
  <c r="K98" i="4"/>
  <c r="G91" i="9" s="1"/>
  <c r="O91" i="9" s="1"/>
  <c r="K99" i="4"/>
  <c r="G92" i="9" s="1"/>
  <c r="O92" i="9" s="1"/>
  <c r="K100" i="4"/>
  <c r="G93" i="9" s="1"/>
  <c r="O93" i="9" s="1"/>
  <c r="K101" i="4"/>
  <c r="G94" i="9" s="1"/>
  <c r="O94" i="9" s="1"/>
  <c r="K102" i="4"/>
  <c r="G95" i="9" s="1"/>
  <c r="O95" i="9" s="1"/>
  <c r="K103" i="4"/>
  <c r="G96" i="9" s="1"/>
  <c r="O96" i="9" s="1"/>
  <c r="K104" i="4"/>
  <c r="G97" i="9" s="1"/>
  <c r="O97" i="9" s="1"/>
  <c r="K105" i="4"/>
  <c r="G98" i="9" s="1"/>
  <c r="O98" i="9" s="1"/>
  <c r="K106" i="4"/>
  <c r="G99" i="9" s="1"/>
  <c r="O99" i="9" s="1"/>
  <c r="K107" i="4"/>
  <c r="G100" i="9" s="1"/>
  <c r="O100" i="9" s="1"/>
  <c r="K108" i="4"/>
  <c r="G101" i="9" s="1"/>
  <c r="O101" i="9" s="1"/>
  <c r="K109" i="4"/>
  <c r="G102" i="9" s="1"/>
  <c r="O102" i="9" s="1"/>
  <c r="K110" i="4"/>
  <c r="G103" i="9" s="1"/>
  <c r="O103" i="9" s="1"/>
  <c r="K111" i="4"/>
  <c r="G104" i="9" s="1"/>
  <c r="O104" i="9" s="1"/>
  <c r="K112" i="4"/>
  <c r="G105" i="9" s="1"/>
  <c r="O105" i="9" s="1"/>
  <c r="K113" i="4"/>
  <c r="G106" i="9" s="1"/>
  <c r="O106" i="9" s="1"/>
  <c r="K114" i="4"/>
  <c r="G107" i="9" s="1"/>
  <c r="O107" i="9" s="1"/>
  <c r="K115" i="4"/>
  <c r="G108" i="9" s="1"/>
  <c r="O108" i="9" s="1"/>
  <c r="K116" i="4"/>
  <c r="G109" i="9" s="1"/>
  <c r="O109" i="9" s="1"/>
  <c r="K117" i="4"/>
  <c r="G110" i="9" s="1"/>
  <c r="O110" i="9" s="1"/>
  <c r="K118" i="4"/>
  <c r="G111" i="9" s="1"/>
  <c r="O111" i="9" s="1"/>
  <c r="K119" i="4"/>
  <c r="G112" i="9" s="1"/>
  <c r="O112" i="9" s="1"/>
  <c r="K120" i="4"/>
  <c r="G113" i="9" s="1"/>
  <c r="O113" i="9" s="1"/>
  <c r="K121" i="4"/>
  <c r="G114" i="9" s="1"/>
  <c r="O114" i="9" s="1"/>
  <c r="K122" i="4"/>
  <c r="G115" i="9" s="1"/>
  <c r="O115" i="9" s="1"/>
  <c r="K123" i="4"/>
  <c r="G116" i="9" s="1"/>
  <c r="O116" i="9" s="1"/>
  <c r="K124" i="4"/>
  <c r="G117" i="9" s="1"/>
  <c r="O117" i="9" s="1"/>
  <c r="K125" i="4"/>
  <c r="G118" i="9" s="1"/>
  <c r="O118" i="9" s="1"/>
  <c r="K126" i="4"/>
  <c r="G119" i="9" s="1"/>
  <c r="O119" i="9" s="1"/>
  <c r="K127" i="4"/>
  <c r="G120" i="9" s="1"/>
  <c r="O120" i="9" s="1"/>
  <c r="K128" i="4"/>
  <c r="G121" i="9" s="1"/>
  <c r="O121" i="9" s="1"/>
  <c r="K129" i="4"/>
  <c r="G122" i="9" s="1"/>
  <c r="O122" i="9" s="1"/>
  <c r="K130" i="4"/>
  <c r="G123" i="9" s="1"/>
  <c r="O123" i="9" s="1"/>
  <c r="K131" i="4"/>
  <c r="G124" i="9" s="1"/>
  <c r="O124" i="9" s="1"/>
  <c r="K132" i="4"/>
  <c r="G125" i="9" s="1"/>
  <c r="O125" i="9" s="1"/>
  <c r="K133" i="4"/>
  <c r="G126" i="9" s="1"/>
  <c r="O126" i="9" s="1"/>
  <c r="K134" i="4"/>
  <c r="G127" i="9" s="1"/>
  <c r="O127" i="9" s="1"/>
  <c r="K135" i="4"/>
  <c r="G128" i="9" s="1"/>
  <c r="O128" i="9" s="1"/>
  <c r="K136" i="4"/>
  <c r="G129" i="9" s="1"/>
  <c r="O129" i="9" s="1"/>
  <c r="K137" i="4"/>
  <c r="G130" i="9" s="1"/>
  <c r="O130" i="9" s="1"/>
  <c r="K138" i="4"/>
  <c r="G131" i="9" s="1"/>
  <c r="O131" i="9" s="1"/>
  <c r="K139" i="4"/>
  <c r="G132" i="9" s="1"/>
  <c r="O132" i="9" s="1"/>
  <c r="K140" i="4"/>
  <c r="G133" i="9" s="1"/>
  <c r="O133" i="9" s="1"/>
  <c r="K141" i="4"/>
  <c r="G134" i="9" s="1"/>
  <c r="O134" i="9" s="1"/>
  <c r="K142" i="4"/>
  <c r="G135" i="9" s="1"/>
  <c r="O135" i="9" s="1"/>
  <c r="K143" i="4"/>
  <c r="G137" i="9" s="1"/>
  <c r="O137" i="9" s="1"/>
  <c r="K144" i="4"/>
  <c r="G138" i="9" s="1"/>
  <c r="O138" i="9" s="1"/>
  <c r="K145" i="4"/>
  <c r="G139" i="9" s="1"/>
  <c r="O139" i="9" s="1"/>
  <c r="K146" i="4"/>
  <c r="G140" i="9" s="1"/>
  <c r="O140" i="9" s="1"/>
  <c r="K147" i="4"/>
  <c r="G141" i="9" s="1"/>
  <c r="O141" i="9" s="1"/>
  <c r="K148" i="4"/>
  <c r="G142" i="9" s="1"/>
  <c r="O142" i="9" s="1"/>
  <c r="K149" i="4"/>
  <c r="G143" i="9" s="1"/>
  <c r="O143" i="9" s="1"/>
  <c r="K150" i="4"/>
  <c r="G144" i="9" s="1"/>
  <c r="O144" i="9" s="1"/>
  <c r="K151" i="4"/>
  <c r="G145" i="9" s="1"/>
  <c r="O145" i="9" s="1"/>
  <c r="K152" i="4"/>
  <c r="G146" i="9" s="1"/>
  <c r="O146" i="9" s="1"/>
  <c r="K153" i="4"/>
  <c r="G147" i="9" s="1"/>
  <c r="O147" i="9" s="1"/>
  <c r="K154" i="4"/>
  <c r="G148" i="9" s="1"/>
  <c r="O148" i="9" s="1"/>
  <c r="K155" i="4"/>
  <c r="G149" i="9" s="1"/>
  <c r="O149" i="9" s="1"/>
  <c r="K156" i="4"/>
  <c r="G150" i="9" s="1"/>
  <c r="O150" i="9" s="1"/>
  <c r="K157" i="4"/>
  <c r="G151" i="9" s="1"/>
  <c r="O151" i="9" s="1"/>
  <c r="K158" i="4"/>
  <c r="G153" i="9" s="1"/>
  <c r="O153" i="9" s="1"/>
  <c r="K159" i="4"/>
  <c r="G154" i="9" s="1"/>
  <c r="O154" i="9" s="1"/>
  <c r="K160" i="4"/>
  <c r="G155" i="9" s="1"/>
  <c r="O155" i="9" s="1"/>
  <c r="K161" i="4"/>
  <c r="G156" i="9" s="1"/>
  <c r="O156" i="9" s="1"/>
  <c r="K162" i="4"/>
  <c r="G157" i="9" s="1"/>
  <c r="O157" i="9" s="1"/>
  <c r="K163" i="4"/>
  <c r="G158" i="9" s="1"/>
  <c r="O158" i="9" s="1"/>
  <c r="K164" i="4"/>
  <c r="G159" i="9" s="1"/>
  <c r="O159" i="9" s="1"/>
  <c r="K165" i="4"/>
  <c r="G160" i="9" s="1"/>
  <c r="O160" i="9" s="1"/>
  <c r="K166" i="4"/>
  <c r="G161" i="9" s="1"/>
  <c r="O161" i="9" s="1"/>
  <c r="K167" i="4"/>
  <c r="G162" i="9" s="1"/>
  <c r="O162" i="9" s="1"/>
  <c r="K168" i="4"/>
  <c r="G163" i="9" s="1"/>
  <c r="O163" i="9" s="1"/>
  <c r="K169" i="4"/>
  <c r="G164" i="9" s="1"/>
  <c r="O164" i="9" s="1"/>
  <c r="K170" i="4"/>
  <c r="G165" i="9" s="1"/>
  <c r="O165" i="9" s="1"/>
  <c r="K171" i="4"/>
  <c r="G166" i="9" s="1"/>
  <c r="O166" i="9" s="1"/>
  <c r="K172" i="4"/>
  <c r="G167" i="9" s="1"/>
  <c r="O167" i="9" s="1"/>
  <c r="K173" i="4"/>
  <c r="G168" i="9" s="1"/>
  <c r="O168" i="9" s="1"/>
  <c r="K174" i="4"/>
  <c r="G169" i="9" s="1"/>
  <c r="O169" i="9" s="1"/>
  <c r="K175" i="4"/>
  <c r="G170" i="9" s="1"/>
  <c r="O170" i="9" s="1"/>
  <c r="K176" i="4"/>
  <c r="G171" i="9" s="1"/>
  <c r="O171" i="9" s="1"/>
  <c r="K177" i="4"/>
  <c r="G172" i="9" s="1"/>
  <c r="O172" i="9" s="1"/>
  <c r="K178" i="4"/>
  <c r="G173" i="9" s="1"/>
  <c r="O173" i="9" s="1"/>
  <c r="K179" i="4"/>
  <c r="G174" i="9" s="1"/>
  <c r="O174" i="9" s="1"/>
  <c r="K180" i="4"/>
  <c r="G175" i="9" s="1"/>
  <c r="O175" i="9" s="1"/>
  <c r="K181" i="4"/>
  <c r="G176" i="9" s="1"/>
  <c r="O176" i="9" s="1"/>
  <c r="K182" i="4"/>
  <c r="G177" i="9" s="1"/>
  <c r="O177" i="9" s="1"/>
  <c r="K183" i="4"/>
  <c r="G178" i="9" s="1"/>
  <c r="O178" i="9" s="1"/>
  <c r="K184" i="4"/>
  <c r="G179" i="9" s="1"/>
  <c r="O179" i="9" s="1"/>
  <c r="K185" i="4"/>
  <c r="G181" i="9" s="1"/>
  <c r="O181" i="9" s="1"/>
  <c r="K186" i="4"/>
  <c r="G182" i="9" s="1"/>
  <c r="O182" i="9" s="1"/>
  <c r="K187" i="4"/>
  <c r="G183" i="9" s="1"/>
  <c r="O183" i="9" s="1"/>
  <c r="K188" i="4"/>
  <c r="G184" i="9" s="1"/>
  <c r="O184" i="9" s="1"/>
  <c r="K189" i="4"/>
  <c r="G185" i="9" s="1"/>
  <c r="O185" i="9" s="1"/>
  <c r="K190" i="4"/>
  <c r="G186" i="9" s="1"/>
  <c r="O186" i="9" s="1"/>
  <c r="K191" i="4"/>
  <c r="G187" i="9" s="1"/>
  <c r="O187" i="9" s="1"/>
  <c r="K192" i="4"/>
  <c r="G188" i="9" s="1"/>
  <c r="O188" i="9" s="1"/>
  <c r="K193" i="4"/>
  <c r="G189" i="9" s="1"/>
  <c r="O189" i="9" s="1"/>
  <c r="K194" i="4"/>
  <c r="G190" i="9" s="1"/>
  <c r="O190" i="9" s="1"/>
  <c r="K195" i="4"/>
  <c r="G191" i="9" s="1"/>
  <c r="O191" i="9" s="1"/>
  <c r="K196" i="4"/>
  <c r="G192" i="9" s="1"/>
  <c r="O192" i="9" s="1"/>
  <c r="K197" i="4"/>
  <c r="G193" i="9" s="1"/>
  <c r="O193" i="9" s="1"/>
  <c r="K198" i="4"/>
  <c r="G194" i="9" s="1"/>
  <c r="O194" i="9" s="1"/>
  <c r="K199" i="4"/>
  <c r="G195" i="9" s="1"/>
  <c r="O195" i="9" s="1"/>
  <c r="K200" i="4"/>
  <c r="G196" i="9" s="1"/>
  <c r="O196" i="9" s="1"/>
  <c r="K201" i="4"/>
  <c r="G197" i="9" s="1"/>
  <c r="O197" i="9" s="1"/>
  <c r="K202" i="4"/>
  <c r="G198" i="9" s="1"/>
  <c r="O198" i="9" s="1"/>
  <c r="K203" i="4"/>
  <c r="G199" i="9" s="1"/>
  <c r="O199" i="9" s="1"/>
  <c r="K204" i="4"/>
  <c r="G200" i="9" s="1"/>
  <c r="O200" i="9" s="1"/>
  <c r="K205" i="4"/>
  <c r="G201" i="9" s="1"/>
  <c r="O201" i="9" s="1"/>
  <c r="K206" i="4"/>
  <c r="G202" i="9" s="1"/>
  <c r="O202" i="9" s="1"/>
  <c r="K207" i="4"/>
  <c r="G203" i="9" s="1"/>
  <c r="O203" i="9" s="1"/>
  <c r="K208" i="4"/>
  <c r="G204" i="9" s="1"/>
  <c r="O204" i="9" s="1"/>
  <c r="K209" i="4"/>
  <c r="G205" i="9" s="1"/>
  <c r="O205" i="9" s="1"/>
  <c r="K210" i="4"/>
  <c r="G206" i="9" s="1"/>
  <c r="O206" i="9" s="1"/>
  <c r="K211" i="4"/>
  <c r="G207" i="9" s="1"/>
  <c r="O207" i="9" s="1"/>
  <c r="K212" i="4"/>
  <c r="G208" i="9" s="1"/>
  <c r="O208" i="9" s="1"/>
  <c r="K213" i="4"/>
  <c r="G209" i="9" s="1"/>
  <c r="O209" i="9" s="1"/>
  <c r="K214" i="4"/>
  <c r="G210" i="9" s="1"/>
  <c r="O210" i="9" s="1"/>
  <c r="K215" i="4"/>
  <c r="G211" i="9" s="1"/>
  <c r="O211" i="9" s="1"/>
  <c r="K216" i="4"/>
  <c r="G212" i="9" s="1"/>
  <c r="O212" i="9" s="1"/>
  <c r="K217" i="4"/>
  <c r="G213" i="9" s="1"/>
  <c r="O213" i="9" s="1"/>
  <c r="K218" i="4"/>
  <c r="G214" i="9" s="1"/>
  <c r="O214" i="9" s="1"/>
  <c r="K219" i="4"/>
  <c r="G215" i="9" s="1"/>
  <c r="O215" i="9" s="1"/>
  <c r="K220" i="4"/>
  <c r="G216" i="9" s="1"/>
  <c r="O216" i="9" s="1"/>
  <c r="K221" i="4"/>
  <c r="G217" i="9" s="1"/>
  <c r="O217" i="9" s="1"/>
  <c r="K222" i="4"/>
  <c r="G218" i="9" s="1"/>
  <c r="O218" i="9" s="1"/>
  <c r="K223" i="4"/>
  <c r="G219" i="9" s="1"/>
  <c r="O219" i="9" s="1"/>
  <c r="K224" i="4"/>
  <c r="G220" i="9" s="1"/>
  <c r="O220" i="9" s="1"/>
  <c r="K225" i="4"/>
  <c r="G221" i="9" s="1"/>
  <c r="O221" i="9" s="1"/>
  <c r="K226" i="4"/>
  <c r="G222" i="9" s="1"/>
  <c r="O222" i="9" s="1"/>
  <c r="K227" i="4"/>
  <c r="G223" i="9" s="1"/>
  <c r="O223" i="9" s="1"/>
  <c r="K228" i="4"/>
  <c r="G224" i="9" s="1"/>
  <c r="O224" i="9" s="1"/>
  <c r="K229" i="4"/>
  <c r="G225" i="9" s="1"/>
  <c r="O225" i="9" s="1"/>
  <c r="K230" i="4"/>
  <c r="G226" i="9" s="1"/>
  <c r="O226" i="9" s="1"/>
  <c r="K231" i="4"/>
  <c r="G227" i="9" s="1"/>
  <c r="O227" i="9" s="1"/>
  <c r="K232" i="4"/>
  <c r="G228" i="9" s="1"/>
  <c r="O228" i="9" s="1"/>
  <c r="K233" i="4"/>
  <c r="G229" i="9" s="1"/>
  <c r="O229" i="9" s="1"/>
  <c r="K234" i="4"/>
  <c r="G230" i="9" s="1"/>
  <c r="O230" i="9" s="1"/>
  <c r="K235" i="4"/>
  <c r="G231" i="9" s="1"/>
  <c r="O231" i="9" s="1"/>
  <c r="K236" i="4"/>
  <c r="G232" i="9" s="1"/>
  <c r="O232" i="9" s="1"/>
  <c r="K237" i="4"/>
  <c r="G233" i="9" s="1"/>
  <c r="O233" i="9" s="1"/>
  <c r="K238" i="4"/>
  <c r="G234" i="9" s="1"/>
  <c r="O234" i="9" s="1"/>
  <c r="K239" i="4"/>
  <c r="G235" i="9" s="1"/>
  <c r="O235" i="9" s="1"/>
  <c r="K240" i="4"/>
  <c r="G236" i="9" s="1"/>
  <c r="O236" i="9" s="1"/>
  <c r="K241" i="4"/>
  <c r="G237" i="9" s="1"/>
  <c r="O237" i="9" s="1"/>
  <c r="K242" i="4"/>
  <c r="G238" i="9" s="1"/>
  <c r="O238" i="9" s="1"/>
  <c r="K243" i="4"/>
  <c r="G239" i="9" s="1"/>
  <c r="O239" i="9" s="1"/>
  <c r="K244" i="4"/>
  <c r="G240" i="9" s="1"/>
  <c r="O240" i="9" s="1"/>
  <c r="K245" i="4"/>
  <c r="G241" i="9" s="1"/>
  <c r="O241" i="9" s="1"/>
  <c r="K246" i="4"/>
  <c r="G242" i="9" s="1"/>
  <c r="O242" i="9" s="1"/>
  <c r="K247" i="4"/>
  <c r="G243" i="9" s="1"/>
  <c r="O243" i="9" s="1"/>
  <c r="K248" i="4"/>
  <c r="G244" i="9" s="1"/>
  <c r="O244" i="9" s="1"/>
  <c r="K249" i="4"/>
  <c r="G245" i="9" s="1"/>
  <c r="O245" i="9" s="1"/>
  <c r="K250" i="4"/>
  <c r="G246" i="9" s="1"/>
  <c r="O246" i="9" s="1"/>
  <c r="K251" i="4"/>
  <c r="G247" i="9" s="1"/>
  <c r="O247" i="9" s="1"/>
  <c r="K252" i="4"/>
  <c r="G248" i="9" s="1"/>
  <c r="O248" i="9" s="1"/>
  <c r="K253" i="4"/>
  <c r="G249" i="9" s="1"/>
  <c r="O249" i="9" s="1"/>
  <c r="K254" i="4"/>
  <c r="G250" i="9" s="1"/>
  <c r="O250" i="9" s="1"/>
  <c r="K255" i="4"/>
  <c r="G251" i="9" s="1"/>
  <c r="O251" i="9" s="1"/>
  <c r="K256" i="4"/>
  <c r="G252" i="9" s="1"/>
  <c r="O252" i="9" s="1"/>
  <c r="K257" i="4"/>
  <c r="G253" i="9" s="1"/>
  <c r="O253" i="9" s="1"/>
  <c r="K258" i="4"/>
  <c r="G254" i="9" s="1"/>
  <c r="O254" i="9" s="1"/>
  <c r="K259" i="4"/>
  <c r="G255" i="9" s="1"/>
  <c r="O255" i="9" s="1"/>
  <c r="K260" i="4"/>
  <c r="G256" i="9" s="1"/>
  <c r="O256" i="9" s="1"/>
  <c r="K261" i="4"/>
  <c r="G257" i="9" s="1"/>
  <c r="O257" i="9" s="1"/>
  <c r="K262" i="4"/>
  <c r="G258" i="9" s="1"/>
  <c r="O258" i="9" s="1"/>
  <c r="K263" i="4"/>
  <c r="G259" i="9" s="1"/>
  <c r="O259" i="9" s="1"/>
  <c r="K264" i="4"/>
  <c r="G260" i="9" s="1"/>
  <c r="O260" i="9" s="1"/>
  <c r="K265" i="4"/>
  <c r="G261" i="9" s="1"/>
  <c r="O261" i="9" s="1"/>
  <c r="K266" i="4"/>
  <c r="G262" i="9" s="1"/>
  <c r="O262" i="9" s="1"/>
  <c r="K267" i="4"/>
  <c r="G263" i="9" s="1"/>
  <c r="O263" i="9" s="1"/>
  <c r="K268" i="4"/>
  <c r="G264" i="9" s="1"/>
  <c r="O264" i="9" s="1"/>
  <c r="K269" i="4"/>
  <c r="G265" i="9" s="1"/>
  <c r="O265" i="9" s="1"/>
  <c r="K270" i="4"/>
  <c r="G266" i="9" s="1"/>
  <c r="O266" i="9" s="1"/>
  <c r="K271" i="4"/>
  <c r="G267" i="9" s="1"/>
  <c r="O267" i="9" s="1"/>
  <c r="K272" i="4"/>
  <c r="G268" i="9" s="1"/>
  <c r="O268" i="9" s="1"/>
  <c r="K273" i="4"/>
  <c r="G269" i="9" s="1"/>
  <c r="O269" i="9" s="1"/>
  <c r="K274" i="4"/>
  <c r="G270" i="9" s="1"/>
  <c r="O270" i="9" s="1"/>
  <c r="K275" i="4"/>
  <c r="G271" i="9" s="1"/>
  <c r="O271" i="9" s="1"/>
  <c r="K276" i="4"/>
  <c r="G272" i="9" s="1"/>
  <c r="O272" i="9" s="1"/>
  <c r="K277" i="4"/>
  <c r="G273" i="9" s="1"/>
  <c r="O273" i="9" s="1"/>
  <c r="K278" i="4"/>
  <c r="G274" i="9" s="1"/>
  <c r="O274" i="9" s="1"/>
  <c r="K279" i="4"/>
  <c r="G275" i="9" s="1"/>
  <c r="O275" i="9" s="1"/>
  <c r="K280" i="4"/>
  <c r="G276" i="9" s="1"/>
  <c r="O276" i="9" s="1"/>
  <c r="K281" i="4"/>
  <c r="G277" i="9" s="1"/>
  <c r="O277" i="9" s="1"/>
  <c r="K282" i="4"/>
  <c r="G278" i="9" s="1"/>
  <c r="O278" i="9" s="1"/>
  <c r="K283" i="4"/>
  <c r="G279" i="9" s="1"/>
  <c r="O279" i="9" s="1"/>
  <c r="K284" i="4"/>
  <c r="G280" i="9" s="1"/>
  <c r="O280" i="9" s="1"/>
  <c r="K285" i="4"/>
  <c r="G281" i="9" s="1"/>
  <c r="O281" i="9" s="1"/>
  <c r="K286" i="4"/>
  <c r="G282" i="9" s="1"/>
  <c r="O282" i="9" s="1"/>
  <c r="K287" i="4"/>
  <c r="G283" i="9" s="1"/>
  <c r="O283" i="9" s="1"/>
  <c r="K288" i="4"/>
  <c r="G284" i="9" s="1"/>
  <c r="O284" i="9" s="1"/>
  <c r="K289" i="4"/>
  <c r="G285" i="9" s="1"/>
  <c r="O285" i="9" s="1"/>
  <c r="K290" i="4"/>
  <c r="G286" i="9" s="1"/>
  <c r="O286" i="9" s="1"/>
  <c r="K291" i="4"/>
  <c r="G287" i="9" s="1"/>
  <c r="O287" i="9" s="1"/>
  <c r="K292" i="4"/>
  <c r="G288" i="9" s="1"/>
  <c r="O288" i="9" s="1"/>
  <c r="K293" i="4"/>
  <c r="G289" i="9" s="1"/>
  <c r="O289" i="9" s="1"/>
  <c r="K294" i="4"/>
  <c r="G290" i="9" s="1"/>
  <c r="O290" i="9" s="1"/>
  <c r="K295" i="4"/>
  <c r="G291" i="9" s="1"/>
  <c r="O291" i="9" s="1"/>
  <c r="K296" i="4"/>
  <c r="G292" i="9" s="1"/>
  <c r="O292" i="9" s="1"/>
  <c r="K297" i="4"/>
  <c r="G293" i="9" s="1"/>
  <c r="O293" i="9" s="1"/>
  <c r="K298" i="4"/>
  <c r="G294" i="9" s="1"/>
  <c r="O294" i="9" s="1"/>
  <c r="K299" i="4"/>
  <c r="G295" i="9" s="1"/>
  <c r="O295" i="9" s="1"/>
  <c r="K300" i="4"/>
  <c r="G296" i="9" s="1"/>
  <c r="O296" i="9" s="1"/>
  <c r="K301" i="4"/>
  <c r="G297" i="9" s="1"/>
  <c r="O297" i="9" s="1"/>
  <c r="K302" i="4"/>
  <c r="G298" i="9" s="1"/>
  <c r="O298" i="9" s="1"/>
  <c r="K303" i="4"/>
  <c r="G299" i="9" s="1"/>
  <c r="O299" i="9" s="1"/>
  <c r="K304" i="4"/>
  <c r="G300" i="9" s="1"/>
  <c r="O300" i="9" s="1"/>
  <c r="K305" i="4"/>
  <c r="G301" i="9" s="1"/>
  <c r="O301" i="9" s="1"/>
  <c r="K306" i="4"/>
  <c r="G302" i="9" s="1"/>
  <c r="O302" i="9" s="1"/>
  <c r="K307" i="4"/>
  <c r="G303" i="9" s="1"/>
  <c r="O303" i="9" s="1"/>
  <c r="K308" i="4"/>
  <c r="G304" i="9" s="1"/>
  <c r="O304" i="9" s="1"/>
  <c r="K309" i="4"/>
  <c r="G305" i="9" s="1"/>
  <c r="O305" i="9" s="1"/>
  <c r="K310" i="4"/>
  <c r="G306" i="9" s="1"/>
  <c r="O306" i="9" s="1"/>
  <c r="K311" i="4"/>
  <c r="G307" i="9" s="1"/>
  <c r="O307" i="9" s="1"/>
  <c r="K312" i="4"/>
  <c r="G308" i="9" s="1"/>
  <c r="O308" i="9" s="1"/>
  <c r="K313" i="4"/>
  <c r="G309" i="9" s="1"/>
  <c r="O309" i="9" s="1"/>
  <c r="K314" i="4"/>
  <c r="G310" i="9" s="1"/>
  <c r="O310" i="9" s="1"/>
  <c r="K315" i="4"/>
  <c r="G311" i="9" s="1"/>
  <c r="O311" i="9" s="1"/>
  <c r="K316" i="4"/>
  <c r="G312" i="9" s="1"/>
  <c r="O312" i="9" s="1"/>
  <c r="K317" i="4"/>
  <c r="G313" i="9" s="1"/>
  <c r="O313" i="9" s="1"/>
  <c r="K318" i="4"/>
  <c r="G314" i="9" s="1"/>
  <c r="O314" i="9" s="1"/>
  <c r="K319" i="4"/>
  <c r="G315" i="9" s="1"/>
  <c r="O315" i="9" s="1"/>
  <c r="K320" i="4"/>
  <c r="G316" i="9" s="1"/>
  <c r="O316" i="9" s="1"/>
  <c r="K321" i="4"/>
  <c r="G317" i="9" s="1"/>
  <c r="O317" i="9" s="1"/>
  <c r="K322" i="4"/>
  <c r="G318" i="9" s="1"/>
  <c r="O318" i="9" s="1"/>
  <c r="K323" i="4"/>
  <c r="G319" i="9" s="1"/>
  <c r="O319" i="9" s="1"/>
  <c r="K324" i="4"/>
  <c r="G320" i="9" s="1"/>
  <c r="O320" i="9" s="1"/>
  <c r="K325" i="4"/>
  <c r="G321" i="9" s="1"/>
  <c r="O321" i="9" s="1"/>
  <c r="K326" i="4"/>
  <c r="G322" i="9" s="1"/>
  <c r="O322" i="9" s="1"/>
  <c r="K327" i="4"/>
  <c r="G323" i="9" s="1"/>
  <c r="O323" i="9" s="1"/>
  <c r="K328" i="4"/>
  <c r="G324" i="9" s="1"/>
  <c r="O324" i="9" s="1"/>
  <c r="K329" i="4"/>
  <c r="G325" i="9" s="1"/>
  <c r="O325" i="9" s="1"/>
  <c r="K330" i="4"/>
  <c r="G326" i="9" s="1"/>
  <c r="O326" i="9" s="1"/>
  <c r="K331" i="4"/>
  <c r="G327" i="9" s="1"/>
  <c r="O327" i="9" s="1"/>
  <c r="K332" i="4"/>
  <c r="G328" i="9" s="1"/>
  <c r="O328" i="9" s="1"/>
  <c r="K333" i="4"/>
  <c r="G329" i="9" s="1"/>
  <c r="O329" i="9" s="1"/>
  <c r="K334" i="4"/>
  <c r="G330" i="9" s="1"/>
  <c r="O330" i="9" s="1"/>
  <c r="K335" i="4"/>
  <c r="G331" i="9" s="1"/>
  <c r="O331" i="9" s="1"/>
  <c r="K336" i="4"/>
  <c r="G332" i="9" s="1"/>
  <c r="O332" i="9" s="1"/>
  <c r="K337" i="4"/>
  <c r="G333" i="9" s="1"/>
  <c r="O333" i="9" s="1"/>
  <c r="K338" i="4"/>
  <c r="G334" i="9" s="1"/>
  <c r="O334" i="9" s="1"/>
  <c r="K339" i="4"/>
  <c r="G335" i="9" s="1"/>
  <c r="O335" i="9" s="1"/>
  <c r="K340" i="4"/>
  <c r="G336" i="9" s="1"/>
  <c r="O336" i="9" s="1"/>
  <c r="K341" i="4"/>
  <c r="G337" i="9" s="1"/>
  <c r="O337" i="9" s="1"/>
  <c r="K342" i="4"/>
  <c r="G338" i="9" s="1"/>
  <c r="O338" i="9" s="1"/>
  <c r="K343" i="4"/>
  <c r="G339" i="9" s="1"/>
  <c r="O339" i="9" s="1"/>
  <c r="K344" i="4"/>
  <c r="G340" i="9" s="1"/>
  <c r="O340" i="9" s="1"/>
  <c r="K345" i="4"/>
  <c r="G341" i="9" s="1"/>
  <c r="O341" i="9" s="1"/>
  <c r="K346" i="4"/>
  <c r="G342" i="9" s="1"/>
  <c r="O342" i="9" s="1"/>
  <c r="K347" i="4"/>
  <c r="G343" i="9" s="1"/>
  <c r="O343" i="9" s="1"/>
  <c r="K348" i="4"/>
  <c r="G344" i="9" s="1"/>
  <c r="O344" i="9" s="1"/>
  <c r="K349" i="4"/>
  <c r="G345" i="9" s="1"/>
  <c r="O345" i="9" s="1"/>
  <c r="K350" i="4"/>
  <c r="G346" i="9" s="1"/>
  <c r="O346" i="9" s="1"/>
  <c r="K351" i="4"/>
  <c r="G347" i="9" s="1"/>
  <c r="O347" i="9" s="1"/>
  <c r="K352" i="4"/>
  <c r="G348" i="9" s="1"/>
  <c r="O348" i="9" s="1"/>
  <c r="K353" i="4"/>
  <c r="G349" i="9" s="1"/>
  <c r="O349" i="9" s="1"/>
  <c r="K354" i="4"/>
  <c r="G350" i="9" s="1"/>
  <c r="O350" i="9" s="1"/>
  <c r="K355" i="4"/>
  <c r="G351" i="9" s="1"/>
  <c r="O351" i="9" s="1"/>
  <c r="K356" i="4"/>
  <c r="K357" i="4"/>
  <c r="G352" i="9" s="1"/>
  <c r="O352" i="9" s="1"/>
  <c r="K358" i="4"/>
  <c r="G354" i="9" s="1"/>
  <c r="O354" i="9" s="1"/>
  <c r="K359" i="4"/>
  <c r="G355" i="9" s="1"/>
  <c r="O355" i="9" s="1"/>
  <c r="K360" i="4"/>
  <c r="G356" i="9" s="1"/>
  <c r="O356" i="9" s="1"/>
  <c r="K361" i="4"/>
  <c r="G357" i="9" s="1"/>
  <c r="O357" i="9" s="1"/>
  <c r="K362" i="4"/>
  <c r="G358" i="9" s="1"/>
  <c r="O358" i="9" s="1"/>
  <c r="K363" i="4"/>
  <c r="G359" i="9" s="1"/>
  <c r="O359" i="9" s="1"/>
  <c r="K364" i="4"/>
  <c r="G360" i="9" s="1"/>
  <c r="O360" i="9" s="1"/>
  <c r="K365" i="4"/>
  <c r="G361" i="9" s="1"/>
  <c r="O361" i="9" s="1"/>
  <c r="K366" i="4"/>
  <c r="G362" i="9" s="1"/>
  <c r="O362" i="9" s="1"/>
  <c r="K367" i="4"/>
  <c r="G363" i="9" s="1"/>
  <c r="O363" i="9" s="1"/>
  <c r="K368" i="4"/>
  <c r="G364" i="9" s="1"/>
  <c r="O364" i="9" s="1"/>
  <c r="K369" i="4"/>
  <c r="G365" i="9" s="1"/>
  <c r="O365" i="9" s="1"/>
  <c r="K370" i="4"/>
  <c r="G366" i="9" s="1"/>
  <c r="O366" i="9" s="1"/>
  <c r="K371" i="4"/>
  <c r="G367" i="9" s="1"/>
  <c r="O367" i="9" s="1"/>
  <c r="K372" i="4"/>
  <c r="G368" i="9" s="1"/>
  <c r="O368" i="9" s="1"/>
  <c r="K373" i="4"/>
  <c r="G369" i="9" s="1"/>
  <c r="O369" i="9" s="1"/>
  <c r="K374" i="4"/>
  <c r="G370" i="9" s="1"/>
  <c r="O370" i="9" s="1"/>
  <c r="K375" i="4"/>
  <c r="G371" i="9" s="1"/>
  <c r="O371" i="9" s="1"/>
  <c r="K376" i="4"/>
  <c r="G372" i="9" s="1"/>
  <c r="O372" i="9" s="1"/>
  <c r="K377" i="4"/>
  <c r="G373" i="9" s="1"/>
  <c r="O373" i="9" s="1"/>
  <c r="K378" i="4"/>
  <c r="G374" i="9" s="1"/>
  <c r="O374" i="9" s="1"/>
  <c r="K379" i="4"/>
  <c r="G375" i="9" s="1"/>
  <c r="O375" i="9" s="1"/>
  <c r="K380" i="4"/>
  <c r="G376" i="9" s="1"/>
  <c r="O376" i="9" s="1"/>
  <c r="K381" i="4"/>
  <c r="G377" i="9" s="1"/>
  <c r="O377" i="9" s="1"/>
  <c r="K382" i="4"/>
  <c r="G378" i="9" s="1"/>
  <c r="O378" i="9" s="1"/>
  <c r="K383" i="4"/>
  <c r="G379" i="9" s="1"/>
  <c r="O379" i="9" s="1"/>
  <c r="K384" i="4"/>
  <c r="G380" i="9" s="1"/>
  <c r="O380" i="9" s="1"/>
  <c r="K385" i="4"/>
  <c r="G381" i="9" s="1"/>
  <c r="O381" i="9" s="1"/>
  <c r="K386" i="4"/>
  <c r="G382" i="9" s="1"/>
  <c r="O382" i="9" s="1"/>
  <c r="K387" i="4"/>
  <c r="G383" i="9" s="1"/>
  <c r="O383" i="9" s="1"/>
  <c r="K388" i="4"/>
  <c r="G384" i="9" s="1"/>
  <c r="O384" i="9" s="1"/>
  <c r="K389" i="4"/>
  <c r="G385" i="9" s="1"/>
  <c r="O385" i="9" s="1"/>
  <c r="K390" i="4"/>
  <c r="G386" i="9" s="1"/>
  <c r="O386" i="9" s="1"/>
  <c r="K391" i="4"/>
  <c r="G387" i="9" s="1"/>
  <c r="O387" i="9" s="1"/>
  <c r="K392" i="4"/>
  <c r="G388" i="9" s="1"/>
  <c r="O388" i="9" s="1"/>
  <c r="K393" i="4"/>
  <c r="G389" i="9" s="1"/>
  <c r="O389" i="9" s="1"/>
  <c r="K394" i="4"/>
  <c r="G390" i="9" s="1"/>
  <c r="O390" i="9" s="1"/>
  <c r="K395" i="4"/>
  <c r="G391" i="9" s="1"/>
  <c r="O391" i="9" s="1"/>
  <c r="K396" i="4"/>
  <c r="G392" i="9" s="1"/>
  <c r="O392" i="9" s="1"/>
  <c r="K397" i="4"/>
  <c r="G393" i="9" s="1"/>
  <c r="O393" i="9" s="1"/>
  <c r="K398" i="4"/>
  <c r="G394" i="9" s="1"/>
  <c r="O394" i="9" s="1"/>
  <c r="K399" i="4"/>
  <c r="G395" i="9" s="1"/>
  <c r="O395" i="9" s="1"/>
  <c r="K400" i="4"/>
  <c r="G396" i="9" s="1"/>
  <c r="O396" i="9" s="1"/>
  <c r="K401" i="4"/>
  <c r="G397" i="9" s="1"/>
  <c r="O397" i="9" s="1"/>
  <c r="K402" i="4"/>
  <c r="G398" i="9" s="1"/>
  <c r="O398" i="9" s="1"/>
  <c r="K403" i="4"/>
  <c r="G399" i="9" s="1"/>
  <c r="O399" i="9" s="1"/>
  <c r="K404" i="4"/>
  <c r="G400" i="9" s="1"/>
  <c r="O400" i="9" s="1"/>
  <c r="K405" i="4"/>
  <c r="G401" i="9" s="1"/>
  <c r="O401" i="9" s="1"/>
  <c r="K406" i="4"/>
  <c r="G402" i="9" s="1"/>
  <c r="O402" i="9" s="1"/>
  <c r="K407" i="4"/>
  <c r="G403" i="9" s="1"/>
  <c r="O403" i="9" s="1"/>
  <c r="K408" i="4"/>
  <c r="G404" i="9" s="1"/>
  <c r="O404" i="9" s="1"/>
  <c r="K409" i="4"/>
  <c r="G405" i="9" s="1"/>
  <c r="O405" i="9" s="1"/>
  <c r="K410" i="4"/>
  <c r="G406" i="9" s="1"/>
  <c r="O406" i="9" s="1"/>
  <c r="K411" i="4"/>
  <c r="G407" i="9" s="1"/>
  <c r="O407" i="9" s="1"/>
  <c r="K412" i="4"/>
  <c r="G408" i="9" s="1"/>
  <c r="O408" i="9" s="1"/>
  <c r="K413" i="4"/>
  <c r="G409" i="9" s="1"/>
  <c r="O409" i="9" s="1"/>
  <c r="K414" i="4"/>
  <c r="G410" i="9" s="1"/>
  <c r="O410" i="9" s="1"/>
  <c r="K415" i="4"/>
  <c r="G411" i="9" s="1"/>
  <c r="O411" i="9" s="1"/>
  <c r="K416" i="4"/>
  <c r="G412" i="9" s="1"/>
  <c r="O412" i="9" s="1"/>
  <c r="K417" i="4"/>
  <c r="G413" i="9" s="1"/>
  <c r="O413" i="9" s="1"/>
  <c r="K418" i="4"/>
  <c r="G414" i="9" s="1"/>
  <c r="O414" i="9" s="1"/>
  <c r="K419" i="4"/>
  <c r="G415" i="9" s="1"/>
  <c r="O415" i="9" s="1"/>
  <c r="K420" i="4"/>
  <c r="G416" i="9" s="1"/>
  <c r="O416" i="9" s="1"/>
  <c r="K421" i="4"/>
  <c r="G417" i="9" s="1"/>
  <c r="O417" i="9" s="1"/>
  <c r="K422" i="4"/>
  <c r="G418" i="9" s="1"/>
  <c r="O418" i="9" s="1"/>
  <c r="K423" i="4"/>
  <c r="G419" i="9" s="1"/>
  <c r="O419" i="9" s="1"/>
  <c r="K424" i="4"/>
  <c r="G420" i="9" s="1"/>
  <c r="O420" i="9" s="1"/>
  <c r="K425" i="4"/>
  <c r="G421" i="9" s="1"/>
  <c r="O421" i="9" s="1"/>
  <c r="K426" i="4"/>
  <c r="G422" i="9" s="1"/>
  <c r="O422" i="9" s="1"/>
  <c r="K427" i="4"/>
  <c r="G423" i="9" s="1"/>
  <c r="O423" i="9" s="1"/>
  <c r="K428" i="4"/>
  <c r="G424" i="9" s="1"/>
  <c r="O424" i="9" s="1"/>
  <c r="K429" i="4"/>
  <c r="G425" i="9" s="1"/>
  <c r="O425" i="9" s="1"/>
  <c r="K430" i="4"/>
  <c r="G426" i="9" s="1"/>
  <c r="O426" i="9" s="1"/>
  <c r="K431" i="4"/>
  <c r="G427" i="9" s="1"/>
  <c r="O427" i="9" s="1"/>
  <c r="K432" i="4"/>
  <c r="G428" i="9" s="1"/>
  <c r="O428" i="9" s="1"/>
  <c r="K433" i="4"/>
  <c r="G430" i="9" s="1"/>
  <c r="O430" i="9" s="1"/>
  <c r="K434" i="4"/>
  <c r="G431" i="9" s="1"/>
  <c r="O431" i="9" s="1"/>
  <c r="K435" i="4"/>
  <c r="G432" i="9" s="1"/>
  <c r="O432" i="9" s="1"/>
  <c r="K436" i="4"/>
  <c r="G433" i="9" s="1"/>
  <c r="O433" i="9" s="1"/>
  <c r="K437" i="4"/>
  <c r="G434" i="9" s="1"/>
  <c r="O434" i="9" s="1"/>
  <c r="K438" i="4"/>
  <c r="G435" i="9" s="1"/>
  <c r="O435" i="9" s="1"/>
  <c r="K439" i="4"/>
  <c r="G436" i="9" s="1"/>
  <c r="O436" i="9" s="1"/>
  <c r="K440" i="4"/>
  <c r="G437" i="9" s="1"/>
  <c r="O437" i="9" s="1"/>
  <c r="K441" i="4"/>
  <c r="G438" i="9" s="1"/>
  <c r="O438" i="9" s="1"/>
  <c r="K442" i="4"/>
  <c r="G439" i="9" s="1"/>
  <c r="O439" i="9" s="1"/>
  <c r="K443" i="4"/>
  <c r="G440" i="9" s="1"/>
  <c r="O440" i="9" s="1"/>
  <c r="K444" i="4"/>
  <c r="G441" i="9" s="1"/>
  <c r="O441" i="9" s="1"/>
  <c r="K445" i="4"/>
  <c r="G442" i="9" s="1"/>
  <c r="O442" i="9" s="1"/>
  <c r="K446" i="4"/>
  <c r="G443" i="9" s="1"/>
  <c r="O443" i="9" s="1"/>
  <c r="K447" i="4"/>
  <c r="G444" i="9" s="1"/>
  <c r="O444" i="9" s="1"/>
  <c r="K448" i="4"/>
  <c r="G445" i="9" s="1"/>
  <c r="O445" i="9" s="1"/>
  <c r="K449" i="4"/>
  <c r="G446" i="9" s="1"/>
  <c r="O446" i="9" s="1"/>
  <c r="K450" i="4"/>
  <c r="G447" i="9" s="1"/>
  <c r="O447" i="9" s="1"/>
  <c r="K451" i="4"/>
  <c r="G448" i="9" s="1"/>
  <c r="O448" i="9" s="1"/>
  <c r="K452" i="4"/>
  <c r="G449" i="9" s="1"/>
  <c r="O449" i="9" s="1"/>
  <c r="K453" i="4"/>
  <c r="G450" i="9" s="1"/>
  <c r="O450" i="9" s="1"/>
  <c r="K454" i="4"/>
  <c r="G451" i="9" s="1"/>
  <c r="O451" i="9" s="1"/>
  <c r="K455" i="4"/>
  <c r="G452" i="9" s="1"/>
  <c r="O452" i="9" s="1"/>
  <c r="K456" i="4"/>
  <c r="G453" i="9" s="1"/>
  <c r="O453" i="9" s="1"/>
  <c r="K457" i="4"/>
  <c r="G454" i="9" s="1"/>
  <c r="O454" i="9" s="1"/>
  <c r="K458" i="4"/>
  <c r="G455" i="9" s="1"/>
  <c r="O455" i="9" s="1"/>
  <c r="K459" i="4"/>
  <c r="G456" i="9" s="1"/>
  <c r="O456" i="9" s="1"/>
  <c r="K460" i="4"/>
  <c r="G457" i="9" s="1"/>
  <c r="O457" i="9" s="1"/>
  <c r="K461" i="4"/>
  <c r="G458" i="9" s="1"/>
  <c r="O458" i="9" s="1"/>
  <c r="K462" i="4"/>
  <c r="G459" i="9" s="1"/>
  <c r="O459" i="9" s="1"/>
  <c r="K463" i="4"/>
  <c r="G460" i="9" s="1"/>
  <c r="O460" i="9" s="1"/>
  <c r="K464" i="4"/>
  <c r="G461" i="9" s="1"/>
  <c r="O461" i="9" s="1"/>
  <c r="K465" i="4"/>
  <c r="G462" i="9" s="1"/>
  <c r="O462" i="9" s="1"/>
  <c r="K466" i="4"/>
  <c r="G463" i="9" s="1"/>
  <c r="O463" i="9" s="1"/>
  <c r="K467" i="4"/>
  <c r="G464" i="9" s="1"/>
  <c r="O464" i="9" s="1"/>
  <c r="K468" i="4"/>
  <c r="G465" i="9" s="1"/>
  <c r="O465" i="9" s="1"/>
  <c r="K469" i="4"/>
  <c r="G466" i="9" s="1"/>
  <c r="O466" i="9" s="1"/>
  <c r="K470" i="4"/>
  <c r="G467" i="9" s="1"/>
  <c r="O467" i="9" s="1"/>
  <c r="K471" i="4"/>
  <c r="G468" i="9" s="1"/>
  <c r="O468" i="9" s="1"/>
  <c r="K472" i="4"/>
  <c r="G469" i="9" s="1"/>
  <c r="O469" i="9" s="1"/>
  <c r="K473" i="4"/>
  <c r="G470" i="9" s="1"/>
  <c r="O470" i="9" s="1"/>
  <c r="K474" i="4"/>
  <c r="G471" i="9" s="1"/>
  <c r="O471" i="9" s="1"/>
  <c r="K475" i="4"/>
  <c r="G472" i="9" s="1"/>
  <c r="O472" i="9" s="1"/>
  <c r="K476" i="4"/>
  <c r="G473" i="9" s="1"/>
  <c r="O473" i="9" s="1"/>
  <c r="K477" i="4"/>
  <c r="G474" i="9" s="1"/>
  <c r="O474" i="9" s="1"/>
  <c r="K478" i="4"/>
  <c r="G475" i="9" s="1"/>
  <c r="O475" i="9" s="1"/>
  <c r="K479" i="4"/>
  <c r="G476" i="9" s="1"/>
  <c r="O476" i="9" s="1"/>
  <c r="K480" i="4"/>
  <c r="G477" i="9" s="1"/>
  <c r="O477" i="9" s="1"/>
  <c r="K481" i="4"/>
  <c r="G478" i="9" s="1"/>
  <c r="O478" i="9" s="1"/>
  <c r="K482" i="4"/>
  <c r="G479" i="9" s="1"/>
  <c r="O479" i="9" s="1"/>
  <c r="K483" i="4"/>
  <c r="G480" i="9" s="1"/>
  <c r="O480" i="9" s="1"/>
  <c r="K484" i="4"/>
  <c r="G481" i="9" s="1"/>
  <c r="O481" i="9" s="1"/>
  <c r="K485" i="4"/>
  <c r="G482" i="9" s="1"/>
  <c r="O482" i="9" s="1"/>
  <c r="K486" i="4"/>
  <c r="G483" i="9" s="1"/>
  <c r="O483" i="9" s="1"/>
  <c r="K487" i="4"/>
  <c r="G484" i="9" s="1"/>
  <c r="O484" i="9" s="1"/>
  <c r="K488" i="4"/>
  <c r="G485" i="9" s="1"/>
  <c r="O485" i="9" s="1"/>
  <c r="K489" i="4"/>
  <c r="G486" i="9" s="1"/>
  <c r="O486" i="9" s="1"/>
  <c r="K490" i="4"/>
  <c r="G487" i="9" s="1"/>
  <c r="O487" i="9" s="1"/>
  <c r="K491" i="4"/>
  <c r="G488" i="9" s="1"/>
  <c r="O488" i="9" s="1"/>
  <c r="K492" i="4"/>
  <c r="G489" i="9" s="1"/>
  <c r="O489" i="9" s="1"/>
  <c r="K493" i="4"/>
  <c r="G490" i="9" s="1"/>
  <c r="O490" i="9" s="1"/>
  <c r="K5" i="4"/>
  <c r="G136" i="9" s="1"/>
  <c r="O136" i="9" s="1"/>
  <c r="O1" i="9" l="1"/>
  <c r="P1" i="9"/>
  <c r="B32" i="1"/>
  <c r="I32" i="1"/>
</calcChain>
</file>

<file path=xl/sharedStrings.xml><?xml version="1.0" encoding="utf-8"?>
<sst xmlns="http://schemas.openxmlformats.org/spreadsheetml/2006/main" count="13426" uniqueCount="2308">
  <si>
    <t>25637-99-4</t>
  </si>
  <si>
    <t>3194-55-6</t>
  </si>
  <si>
    <t>77-47-4</t>
  </si>
  <si>
    <t>Polyhalogenated alicycles</t>
  </si>
  <si>
    <t>3296-90-0</t>
  </si>
  <si>
    <t>36483-57-5</t>
  </si>
  <si>
    <t>61788-76-9</t>
  </si>
  <si>
    <t>63449-39-8</t>
  </si>
  <si>
    <t>68527-01-5</t>
  </si>
  <si>
    <t>68527-02-6</t>
  </si>
  <si>
    <t>85535-85-9</t>
  </si>
  <si>
    <t>Polyhalogenated benzene alicycles</t>
  </si>
  <si>
    <t>84852-53-9</t>
  </si>
  <si>
    <t>Polyhalogenated benzene aliphatics and functionalized</t>
  </si>
  <si>
    <t>Polyhalogenated benzenes</t>
  </si>
  <si>
    <t>25327-89-3</t>
  </si>
  <si>
    <t>4162-45-2</t>
  </si>
  <si>
    <t>79-94-7</t>
  </si>
  <si>
    <t>Polyhalogenated bisphenol aliphatics and functionalized</t>
  </si>
  <si>
    <t>115-27-5</t>
  </si>
  <si>
    <t>13560-89-9</t>
  </si>
  <si>
    <t>Polyhalogenated carbocycles</t>
  </si>
  <si>
    <t>Polyhalogenated carbocycles polyhalogenated benzene aliphatics and functionalized</t>
  </si>
  <si>
    <t>1163-19-5</t>
  </si>
  <si>
    <t>Polyhalogenated diphenyl ethers</t>
  </si>
  <si>
    <t>115-96-8</t>
  </si>
  <si>
    <t>13674-84-5</t>
  </si>
  <si>
    <t>13674-87-8</t>
  </si>
  <si>
    <t>76025-08-6</t>
  </si>
  <si>
    <t>Polyhalogenated phenol derivatives</t>
  </si>
  <si>
    <t>42757-55-1</t>
  </si>
  <si>
    <t>117-08-8</t>
  </si>
  <si>
    <t>20566-35-2</t>
  </si>
  <si>
    <t>26040-51-7</t>
  </si>
  <si>
    <t>632-79-1</t>
  </si>
  <si>
    <t>25713-60-4</t>
  </si>
  <si>
    <t>Polyhalogenated triazines</t>
  </si>
  <si>
    <t>OFR Class</t>
  </si>
  <si>
    <t>CAS No.</t>
  </si>
  <si>
    <t>CAS NO.</t>
  </si>
  <si>
    <t>Chemical_Name</t>
  </si>
  <si>
    <t>5324-12-9</t>
  </si>
  <si>
    <t>2,3-Dibromopropylphosphate</t>
  </si>
  <si>
    <t>3234-02-4</t>
  </si>
  <si>
    <t>2,3-Dibromo-2-butene-1,4-diol</t>
  </si>
  <si>
    <t>3555-11-1</t>
  </si>
  <si>
    <t>Allyl pentabromophenyl ether</t>
  </si>
  <si>
    <t>115-98-0</t>
  </si>
  <si>
    <t>Bis(2-chloroethyl) vinylphosphonate</t>
  </si>
  <si>
    <t>7025-06-1</t>
  </si>
  <si>
    <t>Benzene, bromophenoxy-</t>
  </si>
  <si>
    <t>101-55-3</t>
  </si>
  <si>
    <t>p-Bromodiphenyl ether</t>
  </si>
  <si>
    <t>1025956-65-3</t>
  </si>
  <si>
    <t>2,4,5,6,7-pentabromo-1,1,3-trimethyl-3-(2,4,6-tribromophenyl)-2,3-dihydro-1H-indene</t>
  </si>
  <si>
    <t>103173-66-6</t>
  </si>
  <si>
    <t>1,1'-Oxybis(3,5-dibromobenzene)</t>
  </si>
  <si>
    <t>26248-87-3</t>
  </si>
  <si>
    <t>Tris(chloropropyl)phosphate</t>
  </si>
  <si>
    <t>106232-85-3</t>
  </si>
  <si>
    <t>Alkanes, C18-20, chloro</t>
  </si>
  <si>
    <t>84082-38-2</t>
  </si>
  <si>
    <t>C10-21, chloro</t>
  </si>
  <si>
    <t>26604-51-3</t>
  </si>
  <si>
    <t>Tris(dichloropropyl) phosphate</t>
  </si>
  <si>
    <t>85422-92-0</t>
  </si>
  <si>
    <t>Chlorinated paraffin oils</t>
  </si>
  <si>
    <t>85535-84-8</t>
  </si>
  <si>
    <t>C10-13 chloro alkanes</t>
  </si>
  <si>
    <t>1084889-51-9</t>
  </si>
  <si>
    <t>4,5,6,7-Tetrabromo-1,1,3-trimethyl-3-(2,3,4,5-tetrabromophenyl)-2,3-dihydro-1H-indene</t>
  </si>
  <si>
    <t>134237-50-6</t>
  </si>
  <si>
    <t>(+/-)-α-Hexabromocyclododecane</t>
  </si>
  <si>
    <t>85535-86-0</t>
  </si>
  <si>
    <t>C18-28 Chloroalkanes</t>
  </si>
  <si>
    <t>114955-21-4</t>
  </si>
  <si>
    <t>diethyl (4,6-dichloro-1,3,5-triazin-2-yl)phosphonate</t>
  </si>
  <si>
    <t>115245-07-3</t>
  </si>
  <si>
    <t>1,1'-Biphenyl, 2,4,5-tribromo-</t>
  </si>
  <si>
    <t>Chlorendic anhydride</t>
  </si>
  <si>
    <t>115-28-6</t>
  </si>
  <si>
    <t>Chlorendic acid</t>
  </si>
  <si>
    <t>Tris(2-chloroethyl) phosphate</t>
  </si>
  <si>
    <t>34432-82-1</t>
  </si>
  <si>
    <t>Bis(2,3-dibromopropyl) hydrogen phosphate--ammonia (1/1)</t>
  </si>
  <si>
    <t>1,1'-Oxybis[2,3,4,5,6-pentabromobenzene]</t>
  </si>
  <si>
    <t>116995-32-5</t>
  </si>
  <si>
    <t>1,2,4,5-Tetrabromo-3-(2,4,6-tribromophenoxy)benzene</t>
  </si>
  <si>
    <t>116995-33-6</t>
  </si>
  <si>
    <t>BDE-147</t>
  </si>
  <si>
    <t>Tetrachlorophthalic anhydride</t>
  </si>
  <si>
    <t>117948-63-7</t>
  </si>
  <si>
    <t>Benzene, 1,2,3,5-tetrabromo-4-(2,4,6-tribromophenoxy)-</t>
  </si>
  <si>
    <t>147217-71-8</t>
  </si>
  <si>
    <t>1-Bromo-2-(4-bromophenoxy)benzene</t>
  </si>
  <si>
    <t>118-79-6</t>
  </si>
  <si>
    <t>2,4,6-Tribromophenol</t>
  </si>
  <si>
    <t>119264-59-4</t>
  </si>
  <si>
    <t>1,1'-Biphenyl, 2,2',3,3',4,4',6,6'-octabromo-</t>
  </si>
  <si>
    <t>119264-60-7</t>
  </si>
  <si>
    <t>2,2',3,3',4,5',6,6'-Octabromobiphenyl</t>
  </si>
  <si>
    <t>119264-61-8</t>
  </si>
  <si>
    <t>2,2',3,4,4',5,6,6'-Octabromobiphenyl</t>
  </si>
  <si>
    <t>119264-62-9</t>
  </si>
  <si>
    <t>2,2',3,3',4,4',5,6,6'-Nonabromo-1,1'-biphenyl</t>
  </si>
  <si>
    <t>119264-63-0</t>
  </si>
  <si>
    <t>2,2',3,3',4,5,5',6,6'-Nonobromobiphenyl</t>
  </si>
  <si>
    <t>108171-26-2</t>
  </si>
  <si>
    <t>C10-12 chloroalkanes</t>
  </si>
  <si>
    <t>36711-31-6</t>
  </si>
  <si>
    <t>Bis(2,3-dibromopropyl) phosphate, magnesium salt</t>
  </si>
  <si>
    <t>126-72-7</t>
  </si>
  <si>
    <t>Tris(2,3-dibromopropyl) phosphate</t>
  </si>
  <si>
    <t>134237-51-7</t>
  </si>
  <si>
    <t>(+/-)-beta-Hexabromocyclododecane</t>
  </si>
  <si>
    <t>134237-52-8</t>
  </si>
  <si>
    <t>(+/-)-gamma-Hexabromocyclododecane</t>
  </si>
  <si>
    <t>138257-18-8</t>
  </si>
  <si>
    <t>(-)-beta-Hexabromocyclododecane</t>
  </si>
  <si>
    <t>Dechlorane Plus</t>
  </si>
  <si>
    <t>13560-90-2</t>
  </si>
  <si>
    <t>4,5,6,7,13,14,15,16,19,19,20,20-Dodecachloroheptacyclo[9.6.1.1~4,7~.1~13,16~.0~2,10~.0~3,8~.0~12,17~]icosa-5,14-diene (non-preferred name)</t>
  </si>
  <si>
    <t>13560-91-3</t>
  </si>
  <si>
    <t>1,2,3,4,5,6,7,8,10,10,11,11-Dodecachloro-4,4a,4b,5,8,8a,9,9a-octahydro-1H-1,4:5,8-dimethanofluorene</t>
  </si>
  <si>
    <t>13560-92-4</t>
  </si>
  <si>
    <t>1,4:5,8:9,10-Trimethanoanthracene, 1,2,3,4,5,6,7,8,12,12,13,13-dodecachloro-1,4,4a,5,8,8a,9,9a,10,10a-decahydro-</t>
  </si>
  <si>
    <t>135821-03-3</t>
  </si>
  <si>
    <t>DeChlordane Plus (syn isomer)</t>
  </si>
  <si>
    <t>135821-74-8</t>
  </si>
  <si>
    <t>anti-Dechlorane Plus</t>
  </si>
  <si>
    <t>13654-09-6</t>
  </si>
  <si>
    <t>1,1'-Biphenyl, 2,2',3,3',4,4',5,5',6,6'-decabromo-</t>
  </si>
  <si>
    <t>Tris(2-chloroisopropyl)phosphate</t>
  </si>
  <si>
    <t>Tris(1,3-dichloro-2-propyl) phosphate</t>
  </si>
  <si>
    <t>1372804-76-6</t>
  </si>
  <si>
    <t>Alkanes, C14-16, chloro</t>
  </si>
  <si>
    <t>49690-63-3</t>
  </si>
  <si>
    <t>Tris(dibromophenyl) phosphate</t>
  </si>
  <si>
    <t>13810-83-8</t>
  </si>
  <si>
    <t>Tetrabromophthalic acid</t>
  </si>
  <si>
    <t>138257-19-9</t>
  </si>
  <si>
    <t>(+)-alpha-Hexabromocyclododecane</t>
  </si>
  <si>
    <t>169102-57-2</t>
  </si>
  <si>
    <t>(1R,2S,5S,6S,9S,10R)-1,2,5,6,9,10-Hexabromocyclododecane</t>
  </si>
  <si>
    <t>140-08-9</t>
  </si>
  <si>
    <t>Tris(2-chloroethyl) phosphite</t>
  </si>
  <si>
    <t>1401974-24-0</t>
  </si>
  <si>
    <t>Alkanes, C22-30-branched and linear, chloro</t>
  </si>
  <si>
    <t>1402738-52-6</t>
  </si>
  <si>
    <t>Alkanes, C24-28, chloro</t>
  </si>
  <si>
    <t>1417900-96-9</t>
  </si>
  <si>
    <t>Alkanes, C21-34-branched and linear, chloro</t>
  </si>
  <si>
    <t>14400-94-3</t>
  </si>
  <si>
    <t>2,3,4,6-Tetrabromophenol</t>
  </si>
  <si>
    <t>147217-72-9</t>
  </si>
  <si>
    <t>BDE-6</t>
  </si>
  <si>
    <t>147217-73-0</t>
  </si>
  <si>
    <t>BDE-19</t>
  </si>
  <si>
    <t>147217-74-1</t>
  </si>
  <si>
    <t>1,2-Dibromo-3-(2-bromophenoxy)benzene</t>
  </si>
  <si>
    <t>147217-75-2</t>
  </si>
  <si>
    <t>2,2',4-Tribromodiphenyl ether</t>
  </si>
  <si>
    <t>147217-76-3</t>
  </si>
  <si>
    <t>BDE-20</t>
  </si>
  <si>
    <t>147217-77-4</t>
  </si>
  <si>
    <t>2,4-Dibromo-1-(3-bromophenoxy)benzene</t>
  </si>
  <si>
    <t>147217-78-5</t>
  </si>
  <si>
    <t>2',3,4-Tribromodiphenyl ether</t>
  </si>
  <si>
    <t>147217-79-6</t>
  </si>
  <si>
    <t>1,3-Dibromo-5-(3-bromophenoxy)benzene</t>
  </si>
  <si>
    <t>147217-80-9</t>
  </si>
  <si>
    <t>BDE-35</t>
  </si>
  <si>
    <t>147217-81-0</t>
  </si>
  <si>
    <t>BDE-37</t>
  </si>
  <si>
    <t>155999-95-4</t>
  </si>
  <si>
    <t>2,4,6-Tribromodiphenyl ether</t>
  </si>
  <si>
    <t>147-82-0</t>
  </si>
  <si>
    <t>2,4,6-Tribromoaniline</t>
  </si>
  <si>
    <t>14957-65-4</t>
  </si>
  <si>
    <t>4,4',6,6'-Tetrabromo-2,2'-biphenyldiol</t>
  </si>
  <si>
    <t>1522-92-5</t>
  </si>
  <si>
    <t>3-Bromo-2,2-bis(bromomethyl)propanol</t>
  </si>
  <si>
    <t>155613-93-7</t>
  </si>
  <si>
    <t>1H-Indene, 2,3-dihydro-1,1,3-trimethyl-3-phenyl-, octabromo deriv.</t>
  </si>
  <si>
    <t>171977-44-9</t>
  </si>
  <si>
    <t>2,4-Dibromo-1-phenoxybenzene</t>
  </si>
  <si>
    <t>16400-50-3</t>
  </si>
  <si>
    <t>1,1'-Biphenyl, 3,3',5,5'-tetrabromo-</t>
  </si>
  <si>
    <t>168434-45-5</t>
  </si>
  <si>
    <t>2,​4,​6-​tribromo-​3-​(tetrabromopentadecy​l)​-phenol</t>
  </si>
  <si>
    <t>31454-48-5</t>
  </si>
  <si>
    <t>1,3,5,7-Tetrabromocyclooctane</t>
  </si>
  <si>
    <t>189084-65-9</t>
  </si>
  <si>
    <t>1,2,3,4,5-Pentabromo-6-phenoxybenzene</t>
  </si>
  <si>
    <t>1770-80-5</t>
  </si>
  <si>
    <t>Dibutyl chlorendate</t>
  </si>
  <si>
    <t>1773-89-3</t>
  </si>
  <si>
    <t>Chlorendate dimethyl</t>
  </si>
  <si>
    <t>207122-15-4</t>
  </si>
  <si>
    <t>2,2',4,4',5,6'-Hexabromodiphenyl ether</t>
  </si>
  <si>
    <t>207122-16-5</t>
  </si>
  <si>
    <t>2,2',3,4,4',5',6-Heptabromodiphenyl ether</t>
  </si>
  <si>
    <t>35854-94-5</t>
  </si>
  <si>
    <t>2,2',4,4',6,6'-Hexabromodiphenyl Ether</t>
  </si>
  <si>
    <t>18300-04-4</t>
  </si>
  <si>
    <t>1,2-Dibromo-4,5,6,7,8,8-hexachloro-2,3,3a,4,7,7a-hexahydro-4,7-methano-1H-indene</t>
  </si>
  <si>
    <t>183658-27-7</t>
  </si>
  <si>
    <t>2-Ethylhexyl 2,3,4,5-tetrabromobenzoate</t>
  </si>
  <si>
    <t>3194-57-8</t>
  </si>
  <si>
    <t>1,2,5,6-Tetrabromocyclooctane</t>
  </si>
  <si>
    <t>71011-12-6</t>
  </si>
  <si>
    <t>Alkanes, C12-13, chloro</t>
  </si>
  <si>
    <t>41318-75-6</t>
  </si>
  <si>
    <t>2,4,4'-Tribromodiphenyl ether</t>
  </si>
  <si>
    <t>41424-36-6</t>
  </si>
  <si>
    <t>1,3,5-Tribromo-2-methoxy-4-methylbenzene</t>
  </si>
  <si>
    <t>446255-22-7</t>
  </si>
  <si>
    <t>BDE-175</t>
  </si>
  <si>
    <t>51452-87-0</t>
  </si>
  <si>
    <t>BDE-4</t>
  </si>
  <si>
    <t>51930-04-2</t>
  </si>
  <si>
    <t>Benzene, 1,3-dibromo-2-phenoxy-</t>
  </si>
  <si>
    <t>53563-56-7</t>
  </si>
  <si>
    <t>Diphenyl ether, dibromo-</t>
  </si>
  <si>
    <t>5436-43-1</t>
  </si>
  <si>
    <t>2,2',4,4'-Tetrabromodiphenyl ether</t>
  </si>
  <si>
    <t>60348-60-9</t>
  </si>
  <si>
    <t>2,2',4,4',5-Pentabromodiphenyl ether</t>
  </si>
  <si>
    <t>65075-08-3</t>
  </si>
  <si>
    <t>1,4-Dibromo-2-(4-bromophenoxy)benzene</t>
  </si>
  <si>
    <t>68631-49-2</t>
  </si>
  <si>
    <t>2,2',4,4',5,5'-Hexabromodiphenyl ether</t>
  </si>
  <si>
    <t>6876-00-2</t>
  </si>
  <si>
    <t>PBDE 002</t>
  </si>
  <si>
    <t>6903-63-5</t>
  </si>
  <si>
    <t>1,1'-Oxybis(3-bromobenzene)</t>
  </si>
  <si>
    <t>19186-97-1</t>
  </si>
  <si>
    <t>Tris(tribromoneopentyl)phosphate</t>
  </si>
  <si>
    <t>19660-16-3</t>
  </si>
  <si>
    <t>2,3-Dibromopropyl acrylate</t>
  </si>
  <si>
    <t>198126-86-2</t>
  </si>
  <si>
    <t>Tetrabromo trichloromethyl benzene</t>
  </si>
  <si>
    <t>20217-01-0</t>
  </si>
  <si>
    <t>2,4-Dibromophenyl glycidyl ether</t>
  </si>
  <si>
    <t>2050-47-7</t>
  </si>
  <si>
    <t>4,4'-Dibromodiphenyl ether</t>
  </si>
  <si>
    <t>2-(2-Hydroxyethoxy)ethyl 2-hydroxypropyl 3,4,5,6-tetrabromophthalate</t>
  </si>
  <si>
    <t>83694-71-7</t>
  </si>
  <si>
    <t>1-Bromo-3-(4-bromophenoxy)benzene</t>
  </si>
  <si>
    <t>93703-48-1</t>
  </si>
  <si>
    <t>BDE-77</t>
  </si>
  <si>
    <t>2097144-43-7</t>
  </si>
  <si>
    <t>Alkanes, C20-28, chloro</t>
  </si>
  <si>
    <t>2097144-45-9</t>
  </si>
  <si>
    <t>Alkanes, C20-24, chloro</t>
  </si>
  <si>
    <t>2097144-46-0</t>
  </si>
  <si>
    <t>Hexacosane, chloro derivs.</t>
  </si>
  <si>
    <t>2097144-47-1</t>
  </si>
  <si>
    <t>Octacosane, chloro derivs.</t>
  </si>
  <si>
    <t>2097144-48-2</t>
  </si>
  <si>
    <t>Octadecane, chloro derivs.</t>
  </si>
  <si>
    <t>2113-57-7</t>
  </si>
  <si>
    <t>3-Bromobiphenyl</t>
  </si>
  <si>
    <t>27581-13-1</t>
  </si>
  <si>
    <t>2,3,4,5-Tetrabromobenzoic Acid</t>
  </si>
  <si>
    <t>2167063-57-0</t>
  </si>
  <si>
    <t>1,2,3-Tribromo-4-[(prop-2-en-1-yl)oxy]benzene</t>
  </si>
  <si>
    <t>117964-21-3</t>
  </si>
  <si>
    <t>BDE-197</t>
  </si>
  <si>
    <t>21850-44-2</t>
  </si>
  <si>
    <t>Tetrabromobisphenol A-bis(2,3-dibromopropyl ether)</t>
  </si>
  <si>
    <t>2234-13-1</t>
  </si>
  <si>
    <t>1,2,3,4,5,6,7,8-Octachloronaphthalene</t>
  </si>
  <si>
    <t>23488-38-2</t>
  </si>
  <si>
    <t>2,3,5,6-Tetrabromo-p-xylene</t>
  </si>
  <si>
    <t>2385-85-5</t>
  </si>
  <si>
    <t>Mirex</t>
  </si>
  <si>
    <t>109678-33-3</t>
  </si>
  <si>
    <t>1-Propanol, 3,3'-oxybis[2,2-bis(bromomethyl)-</t>
  </si>
  <si>
    <t>182346-21-0</t>
  </si>
  <si>
    <t>2,2',3,4,4'-Pentabromodiphenyl ether</t>
  </si>
  <si>
    <t>182677-28-7</t>
  </si>
  <si>
    <t>1,1'-Oxybis(2,3,4-tribromobenzene)</t>
  </si>
  <si>
    <t>Tetrabromobisphenol A diallyl ether</t>
  </si>
  <si>
    <t>25357-79-3</t>
  </si>
  <si>
    <t>1,2-Benzenedicarboxylic acid, 3,4,5,6-tetrabromo-, sodium salt (1:2)</t>
  </si>
  <si>
    <t>678970-15-5</t>
  </si>
  <si>
    <t>(-)-alpha-Hexabromocyclododecane</t>
  </si>
  <si>
    <t>678970-16-6</t>
  </si>
  <si>
    <t>(+)-beta-Hexabromocyclododecane</t>
  </si>
  <si>
    <t>2,4,6-Tris-(2,4,6-tribromophenoxy)-1,3,5-triazine</t>
  </si>
  <si>
    <t>182677-30-1</t>
  </si>
  <si>
    <t>2,2',3,4,4',5'-Hexabromodiphenyl Ether</t>
  </si>
  <si>
    <t>Bis(2-ethylhexyl) tetrabromophthalate</t>
  </si>
  <si>
    <t>53461-82-8</t>
  </si>
  <si>
    <t>Diethylene glycol bis[bis(2-chloroethyl)phosphate]</t>
  </si>
  <si>
    <t>5412-25-9</t>
  </si>
  <si>
    <t>Bis(2,3-dibromopropyl) hydrogen phosphate</t>
  </si>
  <si>
    <t>678970-17-7</t>
  </si>
  <si>
    <t>(+)-gamma-Hexabromocyclododecane</t>
  </si>
  <si>
    <t>64864-08-0</t>
  </si>
  <si>
    <t>Sodium bis(2,3-dibromopropyl) phosphate</t>
  </si>
  <si>
    <t>214216-08-7</t>
  </si>
  <si>
    <t>bis(2,3-dibromopropyl) 3,4,5,6-tetrabromobenzene-1,2-dicarboxylate</t>
  </si>
  <si>
    <t>27858-07-7</t>
  </si>
  <si>
    <t>Octabromobiphenyl</t>
  </si>
  <si>
    <t>288260-42-4</t>
  </si>
  <si>
    <t>Alkanes, C22-30, chloro</t>
  </si>
  <si>
    <t>29426-78-6</t>
  </si>
  <si>
    <t>4,4'-(propane-2,2-diyl)bis(2-bromophenol)</t>
  </si>
  <si>
    <t>66519-18-4</t>
  </si>
  <si>
    <t>potassium bis(2,3-dibromopropyl) phosphate</t>
  </si>
  <si>
    <t>1093632-34-8</t>
  </si>
  <si>
    <t>1,3,5,7,9,11-Hexabromocyclododecane</t>
  </si>
  <si>
    <t>1837-91-8</t>
  </si>
  <si>
    <t>Benzene hexabromide</t>
  </si>
  <si>
    <t>3066-70-4</t>
  </si>
  <si>
    <t>2,3-Dibromopropylmethacrylate</t>
  </si>
  <si>
    <t>3072-84-2</t>
  </si>
  <si>
    <t>2,2'-[(1-Methylethylidene)bis[(2,6-dibromo-4,1-phenylene)oxymethylene]]bis[oxirane]</t>
  </si>
  <si>
    <t>31107-44-5</t>
  </si>
  <si>
    <t>1,2,3,4,6,7,8,9,10,10,11,11-dodecachloro-1,4,4a,5a,6,9,9a,9b-octahydro-1,4:6,9-dimethanodibenzofuran</t>
  </si>
  <si>
    <t>25495-98-1</t>
  </si>
  <si>
    <t>Cyclodecane, hexabromo</t>
  </si>
  <si>
    <t>31611-84-4</t>
  </si>
  <si>
    <t>1-Pentanone, 2,3,4,5-tetrabromo-1,5-diphenyl-</t>
  </si>
  <si>
    <t>31710-32-4</t>
  </si>
  <si>
    <t>p-Tetradecachloroterphenyl</t>
  </si>
  <si>
    <t>31780-26-4</t>
  </si>
  <si>
    <t>Benzene, dibromoethenyl-</t>
  </si>
  <si>
    <t>26657-83-0</t>
  </si>
  <si>
    <t>pentabromocyclododecene</t>
  </si>
  <si>
    <t>30178-92-8</t>
  </si>
  <si>
    <t>1,1,2,2-Tetrabromocyclododecane</t>
  </si>
  <si>
    <t>31977-87-4</t>
  </si>
  <si>
    <t>1,1'-{[(2Z)-2,3-dibromobut-2-ene-1,4-diyl]bis(oxy)}bis(2,4,6-tribromobenzene)</t>
  </si>
  <si>
    <t>32534-81-9</t>
  </si>
  <si>
    <t>Pentabromodiphenyl ether</t>
  </si>
  <si>
    <t>32536-52-0</t>
  </si>
  <si>
    <t>Octabromodiphenyl ether</t>
  </si>
  <si>
    <t>189084-57-9</t>
  </si>
  <si>
    <t>1,3-Dibromo-2-(2,4-dibromophenoxy)benzene</t>
  </si>
  <si>
    <t>32588-76-4</t>
  </si>
  <si>
    <t>1,2-Bis(tetrabromophthalimido)ethane</t>
  </si>
  <si>
    <t>189084-58-0</t>
  </si>
  <si>
    <t>BDE-166</t>
  </si>
  <si>
    <t>189084-59-1</t>
  </si>
  <si>
    <t>3,4-Dibromodiphenyl ether</t>
  </si>
  <si>
    <t>189084-60-4</t>
  </si>
  <si>
    <t>BDE-32</t>
  </si>
  <si>
    <t>3278-89-5</t>
  </si>
  <si>
    <t>1,3,5-Tribromo-2-(prop-2-en-1-yloxy)benzene</t>
  </si>
  <si>
    <t>Pentaerythritol dibromide</t>
  </si>
  <si>
    <t>6749-73-1</t>
  </si>
  <si>
    <t>Tris(1,3-dichloropropan-2-yl) phosphite</t>
  </si>
  <si>
    <t>30554-73-5</t>
  </si>
  <si>
    <t>Tribromotrichlorocyclohexane</t>
  </si>
  <si>
    <t>189084-61-5</t>
  </si>
  <si>
    <t>2,3',4,4'-Tetrabromodiphenyl ether</t>
  </si>
  <si>
    <t>189084-62-6</t>
  </si>
  <si>
    <t>2,3',4',6-Tetrabromodiphenyl Ether</t>
  </si>
  <si>
    <t>189084-63-7</t>
  </si>
  <si>
    <t>BDE-75</t>
  </si>
  <si>
    <t>189084-64-8</t>
  </si>
  <si>
    <t>2,2',4,4',6-Pentabromodiphenyl ether</t>
  </si>
  <si>
    <t>189084-66-0</t>
  </si>
  <si>
    <t>2,3',4,4',6-Pentabromodiphenyl Ether</t>
  </si>
  <si>
    <t>189084-67-1</t>
  </si>
  <si>
    <t>1,2,3,4,5-Pentabromo-6-(2,4-dibromophenoxy)benzene</t>
  </si>
  <si>
    <t>189084-68-2</t>
  </si>
  <si>
    <t>2,3,3',4,4',5,6-Heptabromodiphenyl Ether</t>
  </si>
  <si>
    <t>218304-36-0</t>
  </si>
  <si>
    <t>BDE-24</t>
  </si>
  <si>
    <t>243982-82-3</t>
  </si>
  <si>
    <t>2,2',4,5'-Tetrabromodiphenyl Ether</t>
  </si>
  <si>
    <t>243982-83-4</t>
  </si>
  <si>
    <t>BDE-140</t>
  </si>
  <si>
    <t>259087-35-9</t>
  </si>
  <si>
    <t>BDE-189</t>
  </si>
  <si>
    <t>33798-02-6</t>
  </si>
  <si>
    <t>Phenol, 4,4'-(1-methylethylidene)bis[2,6-dibromo-, 1,1'-diacetate</t>
  </si>
  <si>
    <t>7046-64-2</t>
  </si>
  <si>
    <t>Tris(2,4,6-tribromophenyl) phosphate</t>
  </si>
  <si>
    <t>34571-16-9</t>
  </si>
  <si>
    <t>1,2,3,4,7,7-Hexachloro-5-(pentabromophenyl)bicyclo[2.2.1]hept-2-ene</t>
  </si>
  <si>
    <t>72236-72-7</t>
  </si>
  <si>
    <t>Bis(1,3-dichloropropan-2-yl) hydrogen phosphate</t>
  </si>
  <si>
    <t>35109-60-5</t>
  </si>
  <si>
    <t>1,3,5-Tribromo-2-(2,3-dibromopropoxy)benzene</t>
  </si>
  <si>
    <t>78-43-3</t>
  </si>
  <si>
    <t>Tris(2,3-dichloropropyl)phosphate</t>
  </si>
  <si>
    <t>32577-34-7</t>
  </si>
  <si>
    <t>Benzene, pentabromo(2,3-dibromopropoxy)-</t>
  </si>
  <si>
    <t>327185-09-1</t>
  </si>
  <si>
    <t>BDE-69</t>
  </si>
  <si>
    <t>36313-15-2</t>
  </si>
  <si>
    <t>2,3,4,5-Tetrabromophenol</t>
  </si>
  <si>
    <t>36355-01-8</t>
  </si>
  <si>
    <t>Hexabromobiphenyl</t>
  </si>
  <si>
    <t>Tribromoneopentyl alcohol</t>
  </si>
  <si>
    <t>36483-60-0</t>
  </si>
  <si>
    <t>Hexabromodiphenyl ether</t>
  </si>
  <si>
    <t>84776-06-7</t>
  </si>
  <si>
    <t>Alkanes, C10-32, chloro</t>
  </si>
  <si>
    <t>327185-11-5</t>
  </si>
  <si>
    <t>Benzene, 1,2,3-tribromo-4-(2,3-dibromophenoxy)-</t>
  </si>
  <si>
    <t>2788-11-6</t>
  </si>
  <si>
    <t>Tris(2,4-dibromophenyl) phosphate</t>
  </si>
  <si>
    <t>327185-13-7</t>
  </si>
  <si>
    <t>BDE-170</t>
  </si>
  <si>
    <t>37419-42-4</t>
  </si>
  <si>
    <t>3,3',5,5'-Tetrabromobisphenol A bispropionate</t>
  </si>
  <si>
    <t>37853-59-1</t>
  </si>
  <si>
    <t>1,2-Bis(2,4,6-tribromophenoxy)ethane</t>
  </si>
  <si>
    <t>37853-61-5</t>
  </si>
  <si>
    <t>Tetrabromobisphenol A dimethyl ether</t>
  </si>
  <si>
    <t>38051-10-4</t>
  </si>
  <si>
    <t>Phosphoric acid, 2,2-bis(chloromethyl)-1,3-propanediyl tetrakis(2-chloroethyl) ester</t>
  </si>
  <si>
    <t>337513-53-8</t>
  </si>
  <si>
    <t>1,3-Dibromo-2-(3-bromophenoxy)benzene</t>
  </si>
  <si>
    <t>38521-51-6</t>
  </si>
  <si>
    <t>1,2,3,4,5-Pentabromo-6-(bromomethyl)benzene</t>
  </si>
  <si>
    <t>39568-99-5</t>
  </si>
  <si>
    <t>3,6-Bis(bromomethyl)-1,2,4,5-tetrabromobenzene</t>
  </si>
  <si>
    <t>39569-21-6</t>
  </si>
  <si>
    <t>2,3,4,5-Tetrabromo-6-chlorotoluene</t>
  </si>
  <si>
    <t>39635-79-5</t>
  </si>
  <si>
    <t>4,4'-Sulphonylbis[2,6-dibromophenol]</t>
  </si>
  <si>
    <t>40088-47-9</t>
  </si>
  <si>
    <t>Tetrabromodiphenyl ether</t>
  </si>
  <si>
    <t>337513-54-9</t>
  </si>
  <si>
    <t>BDE-38</t>
  </si>
  <si>
    <t>337513-55-0</t>
  </si>
  <si>
    <t>BDE-48</t>
  </si>
  <si>
    <t>40703-79-5</t>
  </si>
  <si>
    <t>4,7-Methano-1H-isoindole-1,3(2H)-dione, 5,6-dibromohexahydro-2-phenyl-</t>
  </si>
  <si>
    <t>337513-56-1</t>
  </si>
  <si>
    <t>BDE-29</t>
  </si>
  <si>
    <t>337513-66-3</t>
  </si>
  <si>
    <t>BDE-9</t>
  </si>
  <si>
    <t>337513-67-4</t>
  </si>
  <si>
    <t>BDE-21</t>
  </si>
  <si>
    <t>337513-68-5</t>
  </si>
  <si>
    <t>BDE-41</t>
  </si>
  <si>
    <t>337513-72-1</t>
  </si>
  <si>
    <t>BDE-203</t>
  </si>
  <si>
    <t>337513-75-4</t>
  </si>
  <si>
    <t>1,4-Dibromo-2-(3-bromophenoxy)benzene</t>
  </si>
  <si>
    <t>337513-77-6</t>
  </si>
  <si>
    <t>BDE-40</t>
  </si>
  <si>
    <t>Tetrabromobisphenol A bis(2-hydroxyethyl) ether</t>
  </si>
  <si>
    <t>337513-82-3</t>
  </si>
  <si>
    <t>BDE-57</t>
  </si>
  <si>
    <t>42429-88-9</t>
  </si>
  <si>
    <t>1,1':2',1''-Terphenyl, 2,2'',3,3',3'',4,4',4'',5,5',5'',6,6',6''-tetradecachloro-</t>
  </si>
  <si>
    <t>42429-89-0</t>
  </si>
  <si>
    <t>1,1':3',1''-Terphenyl, 2,2',2'',3,3'',4,4',4'',5,5',5'',6,6',6''-tetradecachloro-</t>
  </si>
  <si>
    <t>42597-49-9</t>
  </si>
  <si>
    <t>1,2-Benzenedicarboxylic acid, 3,4,5,6-tetrabromo-, 1-butyl ester</t>
  </si>
  <si>
    <t>1,1'-Sulfonylbis[3,5-dibromo-4-(2,3-dibromopropoxy)benzene]</t>
  </si>
  <si>
    <t>1047637-37-5</t>
  </si>
  <si>
    <t>2,2-Bis(chloromethyl)-1,3-propanediyl tetrakis(1-chloro-2-propanyl) bis(phosphate)</t>
  </si>
  <si>
    <t>36065-30-2</t>
  </si>
  <si>
    <t>1,3,5-Tribromo-2-(2,3-dibromo-2-methylpropoxy)benzene</t>
  </si>
  <si>
    <t>366791-32-4</t>
  </si>
  <si>
    <t>1,2,3-Tribromo-5-(3,4-dibromophenoxy)benzene</t>
  </si>
  <si>
    <t>373594-78-6</t>
  </si>
  <si>
    <t>BDE-105</t>
  </si>
  <si>
    <t>38463-82-0</t>
  </si>
  <si>
    <t>1,3,5-Tribromo-2-(2,3-dibromophenoxy)benzene</t>
  </si>
  <si>
    <t>405237-85-6</t>
  </si>
  <si>
    <t>1,2,3,4-Tetrabromo-5-(3,4-dibromophenoxy)benzene</t>
  </si>
  <si>
    <t>405237-86-7</t>
  </si>
  <si>
    <t>1,2,3,4,5-Pentabromo-6-(2,5-dibromophenoxy)benzene</t>
  </si>
  <si>
    <t>407578-53-4</t>
  </si>
  <si>
    <t>1,2,3,4,5-Pentabromo-6-(3,5-dibromophenoxy)benzene</t>
  </si>
  <si>
    <t>407606-55-7</t>
  </si>
  <si>
    <t>BDE-18</t>
  </si>
  <si>
    <t>407606-57-9</t>
  </si>
  <si>
    <t>1,3-Dibromo-5-(4-bromophenoxy)benzene</t>
  </si>
  <si>
    <t>407606-59-1</t>
  </si>
  <si>
    <t>BDE-172</t>
  </si>
  <si>
    <t>407606-61-5</t>
  </si>
  <si>
    <t>BDE-176</t>
  </si>
  <si>
    <t>417727-71-0</t>
  </si>
  <si>
    <t>1,2,4-Tribromo-5-(3,5-dibromophenoxy)benzene</t>
  </si>
  <si>
    <t>437701-78-5</t>
  </si>
  <si>
    <t>2,2',3,3',4,5,5',6,6'-nonabromodiphenyl ether</t>
  </si>
  <si>
    <t>437701-79-6</t>
  </si>
  <si>
    <t>BDE-207</t>
  </si>
  <si>
    <t>442690-45-1</t>
  </si>
  <si>
    <t>BDE-182</t>
  </si>
  <si>
    <t>446254-15-5</t>
  </si>
  <si>
    <t>BDE-22</t>
  </si>
  <si>
    <t>446254-16-6</t>
  </si>
  <si>
    <t>BDE-23</t>
  </si>
  <si>
    <t>446254-17-7</t>
  </si>
  <si>
    <t>BDE-34</t>
  </si>
  <si>
    <t>446254-18-8</t>
  </si>
  <si>
    <t>BDE-42</t>
  </si>
  <si>
    <t>446254-19-9</t>
  </si>
  <si>
    <t>BDE-43</t>
  </si>
  <si>
    <t>446254-20-2</t>
  </si>
  <si>
    <t>BDE-44</t>
  </si>
  <si>
    <t>446254-21-3</t>
  </si>
  <si>
    <t>BDE-45</t>
  </si>
  <si>
    <t>446254-22-4</t>
  </si>
  <si>
    <t>BDE-46</t>
  </si>
  <si>
    <t>446254-23-5</t>
  </si>
  <si>
    <t>BDE-50</t>
  </si>
  <si>
    <t>446254-24-6</t>
  </si>
  <si>
    <t>BDE-52</t>
  </si>
  <si>
    <t>446254-25-7</t>
  </si>
  <si>
    <t>BDE-53</t>
  </si>
  <si>
    <t>446254-26-8</t>
  </si>
  <si>
    <t>BDE-54</t>
  </si>
  <si>
    <t>446254-27-9</t>
  </si>
  <si>
    <t>1,2,3-Tribromo-4-(3-bromophenoxy)benzene</t>
  </si>
  <si>
    <t>446254-28-0</t>
  </si>
  <si>
    <t>BDE-56</t>
  </si>
  <si>
    <t>446254-29-1</t>
  </si>
  <si>
    <t>BDE-58</t>
  </si>
  <si>
    <t>446254-30-4</t>
  </si>
  <si>
    <t>BDE-59</t>
  </si>
  <si>
    <t>446254-31-5</t>
  </si>
  <si>
    <t>BDE-60</t>
  </si>
  <si>
    <t>446254-32-6</t>
  </si>
  <si>
    <t>BDE-61</t>
  </si>
  <si>
    <t>446254-33-7</t>
  </si>
  <si>
    <t>BDE-62</t>
  </si>
  <si>
    <t>446254-34-8</t>
  </si>
  <si>
    <t>BDE-63</t>
  </si>
  <si>
    <t>446254-35-9</t>
  </si>
  <si>
    <t>BDE-64</t>
  </si>
  <si>
    <t>446254-36-0</t>
  </si>
  <si>
    <t>BDE-65</t>
  </si>
  <si>
    <t>446254-37-1</t>
  </si>
  <si>
    <t>BDE-67</t>
  </si>
  <si>
    <t>446254-38-2</t>
  </si>
  <si>
    <t>2,4-Dibromo-1-(3,5-dibromophenoxy)benzene</t>
  </si>
  <si>
    <t>446254-39-3</t>
  </si>
  <si>
    <t>BDE-70</t>
  </si>
  <si>
    <t>446254-40-6</t>
  </si>
  <si>
    <t>BDE-72</t>
  </si>
  <si>
    <t>446254-41-7</t>
  </si>
  <si>
    <t>BDE-73</t>
  </si>
  <si>
    <t>446254-42-8</t>
  </si>
  <si>
    <t>BDE-74</t>
  </si>
  <si>
    <t>446254-43-9</t>
  </si>
  <si>
    <t>BDE-76</t>
  </si>
  <si>
    <t>446254-45-1</t>
  </si>
  <si>
    <t>BDE-78</t>
  </si>
  <si>
    <t>446254-48-4</t>
  </si>
  <si>
    <t>BDE-79</t>
  </si>
  <si>
    <t>446254-50-8</t>
  </si>
  <si>
    <t>BDE-81</t>
  </si>
  <si>
    <t>446254-51-9</t>
  </si>
  <si>
    <t>BDE-83</t>
  </si>
  <si>
    <t>446254-52-0</t>
  </si>
  <si>
    <t>BDE-84</t>
  </si>
  <si>
    <t>446254-53-1</t>
  </si>
  <si>
    <t>BDE-86</t>
  </si>
  <si>
    <t>446254-54-2</t>
  </si>
  <si>
    <t>BDE-87</t>
  </si>
  <si>
    <t>446254-55-3</t>
  </si>
  <si>
    <t>BDE-88</t>
  </si>
  <si>
    <t>446254-56-4</t>
  </si>
  <si>
    <t>BDE-89</t>
  </si>
  <si>
    <t>446254-57-5</t>
  </si>
  <si>
    <t>1,2,5-Tribromo-3-(2,4-dibromophenoxy)benzene</t>
  </si>
  <si>
    <t>446254-58-6</t>
  </si>
  <si>
    <t>BDE-91</t>
  </si>
  <si>
    <t>446254-59-7</t>
  </si>
  <si>
    <t>BDE-92</t>
  </si>
  <si>
    <t>446254-60-0</t>
  </si>
  <si>
    <t>1,2,4,5-Tetrabromo-3-(2-bromophenoxy)benzene</t>
  </si>
  <si>
    <t>446254-61-1</t>
  </si>
  <si>
    <t>BDE-94</t>
  </si>
  <si>
    <t>446254-62-2</t>
  </si>
  <si>
    <t>BDE-95</t>
  </si>
  <si>
    <t>446254-63-3</t>
  </si>
  <si>
    <t>BDE-96</t>
  </si>
  <si>
    <t>446254-64-4</t>
  </si>
  <si>
    <t>BDE-97</t>
  </si>
  <si>
    <t>446254-65-5</t>
  </si>
  <si>
    <t>BDE-101</t>
  </si>
  <si>
    <t>446254-66-6</t>
  </si>
  <si>
    <t>BDE-102</t>
  </si>
  <si>
    <t>446254-67-7</t>
  </si>
  <si>
    <t>BDE-103</t>
  </si>
  <si>
    <t>446254-68-8</t>
  </si>
  <si>
    <t>BDE-104</t>
  </si>
  <si>
    <t>446254-69-9</t>
  </si>
  <si>
    <t>BDE-106</t>
  </si>
  <si>
    <t>446254-70-2</t>
  </si>
  <si>
    <t>BDE-107</t>
  </si>
  <si>
    <t>446254-71-3</t>
  </si>
  <si>
    <t>BDE-108</t>
  </si>
  <si>
    <t>446254-72-4</t>
  </si>
  <si>
    <t>BDE-109</t>
  </si>
  <si>
    <t>446254-73-5</t>
  </si>
  <si>
    <t>BDE-110</t>
  </si>
  <si>
    <t>446254-74-6</t>
  </si>
  <si>
    <t>BDE-111</t>
  </si>
  <si>
    <t>446254-75-7</t>
  </si>
  <si>
    <t>BDE-112</t>
  </si>
  <si>
    <t>446254-76-8</t>
  </si>
  <si>
    <t>BDE-113</t>
  </si>
  <si>
    <t>446254-77-9</t>
  </si>
  <si>
    <t>BDE-114</t>
  </si>
  <si>
    <t>446254-78-0</t>
  </si>
  <si>
    <t>BDE-115</t>
  </si>
  <si>
    <t>446254-79-1</t>
  </si>
  <si>
    <t>BDE-117</t>
  </si>
  <si>
    <t>446254-80-4</t>
  </si>
  <si>
    <t>1,2,4-Tribromo-5-(3,4-dibromophenoxy)benzene</t>
  </si>
  <si>
    <t>446254-81-5</t>
  </si>
  <si>
    <t>BDE-121</t>
  </si>
  <si>
    <t>446254-82-6</t>
  </si>
  <si>
    <t>BDE-122</t>
  </si>
  <si>
    <t>446254-83-7</t>
  </si>
  <si>
    <t>BDE-123</t>
  </si>
  <si>
    <t>446254-84-8</t>
  </si>
  <si>
    <t>BDE-124</t>
  </si>
  <si>
    <t>446254-85-9</t>
  </si>
  <si>
    <t>BDE-125</t>
  </si>
  <si>
    <t>446254-86-0</t>
  </si>
  <si>
    <t>BDE-127</t>
  </si>
  <si>
    <t>446254-87-1</t>
  </si>
  <si>
    <t>BDE-129</t>
  </si>
  <si>
    <t>446254-88-2</t>
  </si>
  <si>
    <t>1,2,3-Tribromo-4-(2,3,5-tribromophenoxy)benzene</t>
  </si>
  <si>
    <t>446254-89-3</t>
  </si>
  <si>
    <t>BDE-131</t>
  </si>
  <si>
    <t>446254-90-6</t>
  </si>
  <si>
    <t>BDE-132</t>
  </si>
  <si>
    <t>446254-91-7</t>
  </si>
  <si>
    <t>BDE-133</t>
  </si>
  <si>
    <t>446254-92-8</t>
  </si>
  <si>
    <t>BDE-134</t>
  </si>
  <si>
    <t>446254-93-9</t>
  </si>
  <si>
    <t>BDE-135</t>
  </si>
  <si>
    <t>446254-94-0</t>
  </si>
  <si>
    <t>BDE-136</t>
  </si>
  <si>
    <t>446254-95-1</t>
  </si>
  <si>
    <t>BDE-137</t>
  </si>
  <si>
    <t>446254-96-2</t>
  </si>
  <si>
    <t>1,2,3,5-Tetrabromo-4-(2,4-dibromophenoxy)benzene</t>
  </si>
  <si>
    <t>446254-97-3</t>
  </si>
  <si>
    <t>BDE-141</t>
  </si>
  <si>
    <t>446254-98-4</t>
  </si>
  <si>
    <t>BDE-142</t>
  </si>
  <si>
    <t>446254-99-5</t>
  </si>
  <si>
    <t>BDE-143</t>
  </si>
  <si>
    <t>446255-00-1</t>
  </si>
  <si>
    <t>BDE-144</t>
  </si>
  <si>
    <t>446255-01-2</t>
  </si>
  <si>
    <t>BDE-145</t>
  </si>
  <si>
    <t>446255-02-3</t>
  </si>
  <si>
    <t>BDE-146</t>
  </si>
  <si>
    <t>446255-03-4</t>
  </si>
  <si>
    <t>BDE-148</t>
  </si>
  <si>
    <t>446255-04-5</t>
  </si>
  <si>
    <t>BDE-149</t>
  </si>
  <si>
    <t>446255-05-6</t>
  </si>
  <si>
    <t>BDE-150</t>
  </si>
  <si>
    <t>446255-06-7</t>
  </si>
  <si>
    <t>BDE-151</t>
  </si>
  <si>
    <t>446255-07-8</t>
  </si>
  <si>
    <t>BDE-152</t>
  </si>
  <si>
    <t>446255-08-9</t>
  </si>
  <si>
    <t>BDE-157</t>
  </si>
  <si>
    <t>446255-09-0</t>
  </si>
  <si>
    <t>BDE-158</t>
  </si>
  <si>
    <t>446255-10-3</t>
  </si>
  <si>
    <t>BDE-159</t>
  </si>
  <si>
    <t>446255-11-4</t>
  </si>
  <si>
    <t>BDE-160</t>
  </si>
  <si>
    <t>446255-12-5</t>
  </si>
  <si>
    <t>BDE-161</t>
  </si>
  <si>
    <t>446255-13-6</t>
  </si>
  <si>
    <t>BDE-162</t>
  </si>
  <si>
    <t>446255-14-7</t>
  </si>
  <si>
    <t>BDE-163</t>
  </si>
  <si>
    <t>446255-15-8</t>
  </si>
  <si>
    <t>BDE-164</t>
  </si>
  <si>
    <t>446255-16-9</t>
  </si>
  <si>
    <t>BDE-165</t>
  </si>
  <si>
    <t>446255-17-0</t>
  </si>
  <si>
    <t>BDE-167</t>
  </si>
  <si>
    <t>446255-18-1</t>
  </si>
  <si>
    <t>BDE-169</t>
  </si>
  <si>
    <t>446255-19-2</t>
  </si>
  <si>
    <t>BDE-171</t>
  </si>
  <si>
    <t>446255-21-6</t>
  </si>
  <si>
    <t>BDE-174</t>
  </si>
  <si>
    <t>446255-23-8</t>
  </si>
  <si>
    <t>BDE-177</t>
  </si>
  <si>
    <t>446255-24-9</t>
  </si>
  <si>
    <t>BDE-178</t>
  </si>
  <si>
    <t>446255-25-0</t>
  </si>
  <si>
    <t>BDE-179</t>
  </si>
  <si>
    <t>446255-26-1</t>
  </si>
  <si>
    <t>BDE-180</t>
  </si>
  <si>
    <t>446255-27-2</t>
  </si>
  <si>
    <t>BDE-186</t>
  </si>
  <si>
    <t>446255-28-3</t>
  </si>
  <si>
    <t>BDE-187</t>
  </si>
  <si>
    <t>1067-98-7</t>
  </si>
  <si>
    <t>Tris(3-chloropropyl)phosphate</t>
  </si>
  <si>
    <t>49690-94-0</t>
  </si>
  <si>
    <t>Tribromodiphenyl ether</t>
  </si>
  <si>
    <t>497107-13-8</t>
  </si>
  <si>
    <t>1,1'-[Oxybis(methylene)]bis(pentabromobenzene)</t>
  </si>
  <si>
    <t>446255-30-7</t>
  </si>
  <si>
    <t>1,2,3,5-Tetrabromo-4-(3,4,5-tribromophenoxy)benzene</t>
  </si>
  <si>
    <t>446255-34-1</t>
  </si>
  <si>
    <t>BDE-193</t>
  </si>
  <si>
    <t>446255-38-5</t>
  </si>
  <si>
    <t>PBDE 195</t>
  </si>
  <si>
    <t>51936-55-1</t>
  </si>
  <si>
    <t>7,8-Dibromo-1,2,3,4,11,11-hexachloro-1,4,4a,5,6,7,8,9,10,10a-decahydro-1,4-methanobenzocyclooctene</t>
  </si>
  <si>
    <t>52434-59-0</t>
  </si>
  <si>
    <t>1,3,5-Triazine, 2,4,6-tris(2,3-dibromopropoxy)-</t>
  </si>
  <si>
    <t>52434-90-9</t>
  </si>
  <si>
    <t>1,3,5-Tris(2,3-dibromopropyl)-1,3,5-triazine-2,4,6(1H,3H,5H)-trione</t>
  </si>
  <si>
    <t>446255-39-6</t>
  </si>
  <si>
    <t>BDE-196</t>
  </si>
  <si>
    <t>52907-07-0</t>
  </si>
  <si>
    <t>N,N'-(Ethylene)bis[4,5-dibromohexahydro-3,6-methanophthalimide]</t>
  </si>
  <si>
    <t>125997-20-8</t>
  </si>
  <si>
    <t>Phosphoric acid, mixed 3-bromo-2,2-dimethylpropyl and 2-bromoethyl and 2-chloroethyl esters</t>
  </si>
  <si>
    <t>446255-42-1</t>
  </si>
  <si>
    <t>BDE-198</t>
  </si>
  <si>
    <t>446255-43-2</t>
  </si>
  <si>
    <t>BDE-199</t>
  </si>
  <si>
    <t>1373346-90-7</t>
  </si>
  <si>
    <t>dimethyl {[(4,6-dichloro-1,3,5-triazin-2-yl)oxy]methyl}phosphonate</t>
  </si>
  <si>
    <t>446255-46-5</t>
  </si>
  <si>
    <t>BDE-200</t>
  </si>
  <si>
    <t>5445-17-0</t>
  </si>
  <si>
    <t>Propanoic acid, 2-bromo-, methyl ester</t>
  </si>
  <si>
    <t>55205-38-4</t>
  </si>
  <si>
    <t>(Propane-2,2-diyl)bis(2,6-dibromo-4,1-phenylene) diprop-2-enoate</t>
  </si>
  <si>
    <t>55481-60-2</t>
  </si>
  <si>
    <t>dimethyl 3,4,5,6-tetrabromobenzene-1,2-dicarboxylate</t>
  </si>
  <si>
    <t>56890-89-2</t>
  </si>
  <si>
    <t>1,2,3,4,7,7-Hexachloro-5-(2,4,6-tribromophenyl)bicyclo[2.2.1]hept-2-ene</t>
  </si>
  <si>
    <t>57011-47-9</t>
  </si>
  <si>
    <t>Pentabromophenyl benzoate</t>
  </si>
  <si>
    <t>57829-89-7</t>
  </si>
  <si>
    <t>1-(2,3-dibromopropyl)-3,5-di(prop-2-en-1-yl)-1,3,5-triazinane-2,4,6-trione</t>
  </si>
  <si>
    <t>58495-09-3</t>
  </si>
  <si>
    <t>1,2,3,4,5-Pentabromo-6-(chloromethyl)benzene</t>
  </si>
  <si>
    <t>58965-66-5</t>
  </si>
  <si>
    <t>Perbromo-1,4-diphenoxybenzene</t>
  </si>
  <si>
    <t>59080-37-4</t>
  </si>
  <si>
    <t>2,2',5,5'-Tetrabromobiphenyl</t>
  </si>
  <si>
    <t>59080-39-6</t>
  </si>
  <si>
    <t>PBB 103</t>
  </si>
  <si>
    <t>59080-40-9</t>
  </si>
  <si>
    <t>2,2',4,4',5,5'-Hexabromobiphenyl</t>
  </si>
  <si>
    <t>59080-41-0</t>
  </si>
  <si>
    <t>2,3,5,6,2',3',5',6'-Octabromobiphenyl</t>
  </si>
  <si>
    <t>59447-55-1</t>
  </si>
  <si>
    <t>(Pentabromophenyl)methyl acrylate</t>
  </si>
  <si>
    <t>59447-57-3</t>
  </si>
  <si>
    <t>Poly(pentabromobenzyl acrylate)</t>
  </si>
  <si>
    <t>59536-65-1</t>
  </si>
  <si>
    <t>Polybrominated biphenyls (PBB)</t>
  </si>
  <si>
    <t>59789-51-4</t>
  </si>
  <si>
    <t>1H-Pyrrole-2,5-dione, 1-(2,4,6-tribromophenyl)-</t>
  </si>
  <si>
    <t>60044-24-8</t>
  </si>
  <si>
    <t>2,2',4,5-Tetrabromo-1,1'-biphenyl</t>
  </si>
  <si>
    <t>60044-25-9</t>
  </si>
  <si>
    <t>PBB 053</t>
  </si>
  <si>
    <t>60044-26-0</t>
  </si>
  <si>
    <t>3,3',4,4',5,5'-Hexabromobiphenyl</t>
  </si>
  <si>
    <t>446255-50-1</t>
  </si>
  <si>
    <t>BDE-201</t>
  </si>
  <si>
    <t>446255-54-5</t>
  </si>
  <si>
    <t>2,2',3,4,4',5,6,6'-Octabromodiphenyl ether</t>
  </si>
  <si>
    <t>607-99-8</t>
  </si>
  <si>
    <t>2,4,6-Tribromoanisole</t>
  </si>
  <si>
    <t>608-33-3</t>
  </si>
  <si>
    <t>Phenol, 2,6-dibromo-</t>
  </si>
  <si>
    <t>608-71-9</t>
  </si>
  <si>
    <t>Pentabromophenol</t>
  </si>
  <si>
    <t>608-90-2</t>
  </si>
  <si>
    <t>Benzene, pentabromo-</t>
  </si>
  <si>
    <t>27568-90-7</t>
  </si>
  <si>
    <t>Ethanol, 2-bromo-, phosphate (3:1)</t>
  </si>
  <si>
    <t>61262-53-1</t>
  </si>
  <si>
    <t>Benzene, 1,1'-[1,2-ethanediylbis(oxy)]bis[2,3,4,5,6-pentabromo-</t>
  </si>
  <si>
    <t>446255-56-7</t>
  </si>
  <si>
    <t>PBDE 205</t>
  </si>
  <si>
    <t>61368-34-1</t>
  </si>
  <si>
    <t>Tribromostyrene (mixed isomers)</t>
  </si>
  <si>
    <t>6145-73-9</t>
  </si>
  <si>
    <t>Tris(2-chloropropyl) phosphate</t>
  </si>
  <si>
    <t>615-58-7</t>
  </si>
  <si>
    <t>2,4-Dibromophenol</t>
  </si>
  <si>
    <t>Chloroalkanes</t>
  </si>
  <si>
    <t>626-39-1</t>
  </si>
  <si>
    <t>1,3,5-Tribromobenzene</t>
  </si>
  <si>
    <t>6294-34-4</t>
  </si>
  <si>
    <t>Bis(2-chloroethyl) 2-chloroethylphosphonate</t>
  </si>
  <si>
    <t>632-58-6</t>
  </si>
  <si>
    <t>Tetrachlorophthalic acid</t>
  </si>
  <si>
    <t>4,5,6,7-Tetrabromo-1,3-Isobenzofurandione</t>
  </si>
  <si>
    <t>46438-88-4</t>
  </si>
  <si>
    <t>1,3-Dibromo-5-phenoxybenzene</t>
  </si>
  <si>
    <t>Chlorinated paraffins</t>
  </si>
  <si>
    <t>636-28-2</t>
  </si>
  <si>
    <t>1,2,4,5-Tetrabromobenzene</t>
  </si>
  <si>
    <t>63936-56-1</t>
  </si>
  <si>
    <t>Nonabromodiphenyl ether</t>
  </si>
  <si>
    <t>29716-44-7</t>
  </si>
  <si>
    <t>Tris(chloroethyl) phosphate</t>
  </si>
  <si>
    <t>51892-26-3</t>
  </si>
  <si>
    <t>2,4-Dichlorodiphenyl ether</t>
  </si>
  <si>
    <t>33125-86-9</t>
  </si>
  <si>
    <t>Phosphoric acid, 1,2-ethanediyl tetrakis(2-chloroethyl) ester</t>
  </si>
  <si>
    <t>34621-99-3</t>
  </si>
  <si>
    <t>Tetrakis(1-chloropropan-2-yl) ethane-1,2-diyl bis(phosphate)</t>
  </si>
  <si>
    <t>66710-97-2</t>
  </si>
  <si>
    <t>Bis(p-acryloxyethoxy)tetrabromobisphenol A</t>
  </si>
  <si>
    <t>35656-01-0</t>
  </si>
  <si>
    <t>Tris(2-bromo-4-methylphenyl) phosphate</t>
  </si>
  <si>
    <t>67733-52-2</t>
  </si>
  <si>
    <t>1,1'-Biphenyl, 2,2',3,4,4',5,5'-heptabromo-</t>
  </si>
  <si>
    <t>52734-85-7</t>
  </si>
  <si>
    <t>Torflam
Poly(nitrilo(bis(4-bromophenoxy)phosphoranylidyne))</t>
  </si>
  <si>
    <t>67888-96-4</t>
  </si>
  <si>
    <t>1,1'-Biphenyl, 2,2',4,5,5'-pentabromo-</t>
  </si>
  <si>
    <t>67888-97-5</t>
  </si>
  <si>
    <t>2,4,5,3',4'-Pentabromobiphenyl</t>
  </si>
  <si>
    <t>67888-98-6</t>
  </si>
  <si>
    <t>2,2',3,4,4',5-Hexabromobiphenyl</t>
  </si>
  <si>
    <t>67888-99-7</t>
  </si>
  <si>
    <t>2,3',4,4'5,5'-Hexabromobiphenyl</t>
  </si>
  <si>
    <t>67889-00-3</t>
  </si>
  <si>
    <t>2,3,4,5,2',3',4',5'-Octabromobiphenyl</t>
  </si>
  <si>
    <t>3322-93-8</t>
  </si>
  <si>
    <t>1,2-Dibromo-4-(1,2-dibromoethyl)cyclohexane</t>
  </si>
  <si>
    <t>Hexabromocyclododecane</t>
  </si>
  <si>
    <t>1,2,5,6,9,10-Hexabromocyclododecane</t>
  </si>
  <si>
    <t>Bromo chloro C12-30 a-alkenes</t>
  </si>
  <si>
    <t>Alkenes, C12-24, chloro</t>
  </si>
  <si>
    <t>53551-87-4</t>
  </si>
  <si>
    <t>BDE-168</t>
  </si>
  <si>
    <t>60371-14-4</t>
  </si>
  <si>
    <t>Bromkal 70</t>
  </si>
  <si>
    <t>68920-70-7</t>
  </si>
  <si>
    <t>Alkanes, C6-18, chloro</t>
  </si>
  <si>
    <t>68928-80-3</t>
  </si>
  <si>
    <t>Diphenyl ether, heptabromo derivative</t>
  </si>
  <si>
    <t>85049-26-9</t>
  </si>
  <si>
    <t>Alkanes, C16-​35, chloro</t>
  </si>
  <si>
    <t>61288-13-9</t>
  </si>
  <si>
    <t>Bromkal 80</t>
  </si>
  <si>
    <t>69278-59-7</t>
  </si>
  <si>
    <t>1,1'-Biphenyl, 2,2',3,4',5',6-hexabromo-</t>
  </si>
  <si>
    <t>69278-60-0</t>
  </si>
  <si>
    <t>2,2',3,3',4,4',5-Heptabromobiphenyl</t>
  </si>
  <si>
    <t>69278-61-1</t>
  </si>
  <si>
    <t>1,1'-Biphenyl, 2,2',3,3',4,4',5,6'-octabromo-</t>
  </si>
  <si>
    <t>69278-62-2</t>
  </si>
  <si>
    <t>2,2',3,3',4,4',5,5',6-Nonabromo-1,1'-biphenyl</t>
  </si>
  <si>
    <t>69887-11-2</t>
  </si>
  <si>
    <t>2,2',3,3',4,5,5',6'-Octabromobiphenyl</t>
  </si>
  <si>
    <t>70156-79-5</t>
  </si>
  <si>
    <t>1,1'-sulfonylbis(3,5-dibromo-4-methoxybenzene)</t>
  </si>
  <si>
    <t>4351-70-6</t>
  </si>
  <si>
    <t>Phosphonic acid, P-[1-[[(2-chloroethoxy)(2-chloroethyl)phosphinyl]oxy]ethyl]-, 1-[bis(2-chloroethoxy)phosphinyl]ethyl 2-chloroethyl ester</t>
  </si>
  <si>
    <t>85536-22-7</t>
  </si>
  <si>
    <t>Alkanes, C12-​14, chloro</t>
  </si>
  <si>
    <t>71245-27-7</t>
  </si>
  <si>
    <t>Dechloran 604</t>
  </si>
  <si>
    <t>61090-89-9</t>
  </si>
  <si>
    <t>2,4,8,10-Tetraoxa-3,9-diphosphaspiro[5.5]undecane, 3,9-bis[3-bromo-2,2-bis(bromomethyl)propoxy]-, 3,9-dioxide</t>
  </si>
  <si>
    <t>7347-19-5</t>
  </si>
  <si>
    <t>Tribromophenoxyethyl acrylate</t>
  </si>
  <si>
    <t>7415-86-3</t>
  </si>
  <si>
    <t>1,2-Benzenedicarboxylic acid, 1,2-bis(2,3-dibromopropyl) ester</t>
  </si>
  <si>
    <t>75795-16-3</t>
  </si>
  <si>
    <t>1,3-bis(2,3-dibromopropyl)-5-(prop-2-en-1-yl)-1,3,5-triazinane-2,4,6-trione</t>
  </si>
  <si>
    <t>85681-73-8</t>
  </si>
  <si>
    <t>Chloroalkanes, C10-​14</t>
  </si>
  <si>
    <t>Bis(2-chloro-1-methylethyl) 2-chloropropyl phosphate</t>
  </si>
  <si>
    <t>76649-15-5</t>
  </si>
  <si>
    <t>(2-Chloro-1-methylethyl) bis(2-chloropropyl) phosphate</t>
  </si>
  <si>
    <t>77102-82-0</t>
  </si>
  <si>
    <t>PBB 077</t>
  </si>
  <si>
    <t>Hexachlorocyclopentadiene</t>
  </si>
  <si>
    <t>66108-37-0</t>
  </si>
  <si>
    <t>2,2-Bis(bromomethyl)-3-chloropropyl bis[2-chloro-1-(chloromethyl)ethyl] phosphate</t>
  </si>
  <si>
    <t>79-27-6</t>
  </si>
  <si>
    <t>1,1,2,2-Tetrabromoethane</t>
  </si>
  <si>
    <t>79596-31-9</t>
  </si>
  <si>
    <t>1~2~,1~3~,1~4~,1~5~,1~6~,2~3~,2~4~,3~2~,3~3~,3~4~,3~5~,3~6~-Dodecabromo-1~1~,2~1~:2~2~,3~1~-terphenyl</t>
  </si>
  <si>
    <t>63387-28-0</t>
  </si>
  <si>
    <t>1,2,3,4,5-Pentabromo-6-(2,3,4,5-tetrabromophenoxy)benzene</t>
  </si>
  <si>
    <t>3,3',5,5'-Tetrabromobisphenol A</t>
  </si>
  <si>
    <t>79-95-8</t>
  </si>
  <si>
    <t>2,2',6,6'-Tetrachlorobisphenol A</t>
  </si>
  <si>
    <t>82001-21-6</t>
  </si>
  <si>
    <t>Bis[(pentabromophenyl)methyl] 3,4,5,6-tetrabromobenzene-1,2-dicarboxylate</t>
  </si>
  <si>
    <t>82865-89-2</t>
  </si>
  <si>
    <t>2,2',3,3',4,4'-Hexabromo-1,1'-biphenyl</t>
  </si>
  <si>
    <t>67797-09-5</t>
  </si>
  <si>
    <t>BDE-202</t>
  </si>
  <si>
    <t>83929-69-5</t>
  </si>
  <si>
    <t>2,2',3,3',5,5',6,6'-Octabromo-4-phenoxy-1,1'-biphenyl</t>
  </si>
  <si>
    <t>97553-43-0</t>
  </si>
  <si>
    <t>Paraffins (petroleum), normal C&gt;10, chloro</t>
  </si>
  <si>
    <t>84282-27-9</t>
  </si>
  <si>
    <t>2-Bromoethyl 5-bromopentyl 2-chloroethyl phosphate</t>
  </si>
  <si>
    <t>84303-46-8</t>
  </si>
  <si>
    <t>3,3',4,4',5-Pentabromo-1,1'-biphenyl</t>
  </si>
  <si>
    <t>84303-48-0</t>
  </si>
  <si>
    <t>1,1'-Biphenyl, 2,3',4,4',5',6-hexabromo-</t>
  </si>
  <si>
    <t>97659-46-6</t>
  </si>
  <si>
    <t>Alkanes, C10-26, chloro</t>
  </si>
  <si>
    <t>106232-86-4</t>
  </si>
  <si>
    <t>Alkanes, C22-40, chloro</t>
  </si>
  <si>
    <t>1,1'-Ethane-1,2-diylbis(pentabromobenzene)</t>
  </si>
  <si>
    <t>108171-27-3</t>
  </si>
  <si>
    <t>Chloro C22-26 alkanes</t>
  </si>
  <si>
    <t>85-22-3</t>
  </si>
  <si>
    <t>2,3,4,5,6-Pentabromoethylbenzene</t>
  </si>
  <si>
    <t>125512-87-0</t>
  </si>
  <si>
    <t>Hexabromohexane</t>
  </si>
  <si>
    <t>79755-43-4</t>
  </si>
  <si>
    <t>3,5-Dibromo-2-(2,4-dibromophenoxy)phenol</t>
  </si>
  <si>
    <t>1852481-27-6</t>
  </si>
  <si>
    <t>2,3,4,5,6,8-Hexachlorodecane</t>
  </si>
  <si>
    <t>Cercelor S 52 (MCCP)</t>
  </si>
  <si>
    <t>24173-07-7</t>
  </si>
  <si>
    <t>1,2,3,4-Tetrabromo-2,3-dimethylbutane</t>
  </si>
  <si>
    <t>36678-45-2</t>
  </si>
  <si>
    <t>2-Butene, 1,1,2,3,4,4-hexabromo-</t>
  </si>
  <si>
    <t>855992-98-2</t>
  </si>
  <si>
    <t>(rel)-(1R,2R,3S,4S)-1,2,3,9-tetrabromo-1,2,3,4-tetrahydro-1,4-methanonaphthalene</t>
  </si>
  <si>
    <t>855993-01-0</t>
  </si>
  <si>
    <t>(rel)-(1R,2S,3S,4S)-1,2,3,9-tetrabromo-1,2,3,4-tetrahydro-1,4-methanonaphthalene</t>
  </si>
  <si>
    <t>68955-41-9</t>
  </si>
  <si>
    <t>1-Bromo-4-chlorodecane</t>
  </si>
  <si>
    <t>860302-33-6</t>
  </si>
  <si>
    <t>Firemaster 550</t>
  </si>
  <si>
    <t>875-73-0</t>
  </si>
  <si>
    <t>Tribromostyrene</t>
  </si>
  <si>
    <t>87-82-1</t>
  </si>
  <si>
    <t>Hexabromobenzene</t>
  </si>
  <si>
    <t>87-83-2</t>
  </si>
  <si>
    <t>Pentabromotoluene</t>
  </si>
  <si>
    <t>87-84-3</t>
  </si>
  <si>
    <t>Pentabromochlorocyclohexane</t>
  </si>
  <si>
    <t>893843-07-7</t>
  </si>
  <si>
    <t>4,5,6,7-tetrabromo-1,1,3-trimethyl-3-(2,3,4,6-tetrabromophenyl)-2,3-dihydro-1H-indene</t>
  </si>
  <si>
    <t>90075-91-5</t>
  </si>
  <si>
    <t>Bis[(pentabromophenyl)methyl] benzene-1,4-dicarboxylate</t>
  </si>
  <si>
    <t>92484-07-6</t>
  </si>
  <si>
    <t>2-Butenediamide, N1,N4-bis(2,4,6-tribromophenyl)-, (2E)-</t>
  </si>
  <si>
    <t>92-66-0</t>
  </si>
  <si>
    <t>4-Bromobiphenyl</t>
  </si>
  <si>
    <t>92-86-4</t>
  </si>
  <si>
    <t>1,1'-Biphenyl, 4,4'-dibromo-</t>
  </si>
  <si>
    <t>93202-89-2</t>
  </si>
  <si>
    <t>N-2,3-Dibromopropyl-4,5-dibromohexahydrophthalimide</t>
  </si>
  <si>
    <t>93-52-7</t>
  </si>
  <si>
    <t>1,2-dibromo(phenyl)ethane</t>
  </si>
  <si>
    <t>85446-17-9</t>
  </si>
  <si>
    <t>1,1'-Oxybis(2,3,4,5-tetrabromobenzene)</t>
  </si>
  <si>
    <t>96-13-9</t>
  </si>
  <si>
    <t>2,3-Dibromopropanol</t>
  </si>
  <si>
    <t>97416-84-7</t>
  </si>
  <si>
    <t>1,1'-(Isopropylidene)bis(3,5-dibromo-4-(2,3-dibromo-2-methylpropoxy)benzene)</t>
  </si>
  <si>
    <t>75-95-6</t>
  </si>
  <si>
    <t>Pentabromoethane</t>
  </si>
  <si>
    <t>84776-07-8</t>
  </si>
  <si>
    <t>Alkanes, C16-27, chloro</t>
  </si>
  <si>
    <t>98923-48-9</t>
  </si>
  <si>
    <t>4-Bromo-2-chlorobutyl 3-bromo-2,2-dimethylpropyl phosphate</t>
  </si>
  <si>
    <t>99717-56-3</t>
  </si>
  <si>
    <t>2-bromoallyl 2,4,6-tribromophenyl ethe</t>
  </si>
  <si>
    <t>NOCAS_872-42-2</t>
  </si>
  <si>
    <t>Long-chain chlorinated paraffins (C18-20)</t>
  </si>
  <si>
    <t>NOCAS_872-42-3</t>
  </si>
  <si>
    <t>Medium-chain chlorinated paraffins (C14-17)</t>
  </si>
  <si>
    <t>40120-74-9</t>
  </si>
  <si>
    <t>Tris(1,3-dichloropropyl)phosphate</t>
  </si>
  <si>
    <t>Polyhalogenated organophosphates</t>
  </si>
  <si>
    <t>Polyhalogenated aliphatic chains</t>
  </si>
  <si>
    <t>Polyhalogenated phenol-aliphatic ether</t>
  </si>
  <si>
    <t>Inactive</t>
  </si>
  <si>
    <t>Active</t>
  </si>
  <si>
    <t>Polyhalogenated phthalates/benzoates/imides</t>
  </si>
  <si>
    <t>Polyhalogenated aliphatic carboxylate</t>
  </si>
  <si>
    <t>HPCDS</t>
  </si>
  <si>
    <t>TSCA</t>
  </si>
  <si>
    <t>115-86-6</t>
  </si>
  <si>
    <t>1330-78-5</t>
  </si>
  <si>
    <t>50-00-0</t>
  </si>
  <si>
    <t>68937-41-7</t>
  </si>
  <si>
    <t>7440-36-0</t>
  </si>
  <si>
    <t>78-93-3</t>
  </si>
  <si>
    <t>100-42-5</t>
  </si>
  <si>
    <t>108-88-3</t>
  </si>
  <si>
    <t>108-95-2</t>
  </si>
  <si>
    <t>117-81-7</t>
  </si>
  <si>
    <t>117-84-0</t>
  </si>
  <si>
    <t>1241-94-7</t>
  </si>
  <si>
    <t>126-73-8</t>
  </si>
  <si>
    <t>1763-23-1</t>
  </si>
  <si>
    <t>25013-16-5</t>
  </si>
  <si>
    <t>7439-98-7</t>
  </si>
  <si>
    <t>7440-38-2</t>
  </si>
  <si>
    <t>75-07-0</t>
  </si>
  <si>
    <t>80-05-7</t>
  </si>
  <si>
    <t>84-74-2</t>
  </si>
  <si>
    <t>L</t>
  </si>
  <si>
    <t>H</t>
  </si>
  <si>
    <t>CAS</t>
  </si>
  <si>
    <t>Conc</t>
  </si>
  <si>
    <t>Conc = L</t>
  </si>
  <si>
    <t>Conc = H</t>
  </si>
  <si>
    <t>Chemical is reported but all reports are at concentration &lt; 0.1%</t>
  </si>
  <si>
    <t>Chemical is reported and at least one report is at concentration &gt;=0.1%</t>
  </si>
  <si>
    <t>2010</t>
  </si>
  <si>
    <t>2011</t>
  </si>
  <si>
    <t>2012</t>
  </si>
  <si>
    <t>2013</t>
  </si>
  <si>
    <t>2014</t>
  </si>
  <si>
    <t>2015</t>
  </si>
  <si>
    <t>No. of Cites</t>
  </si>
  <si>
    <t>Number of citations from literature search (total of 187 sources reviewed)</t>
  </si>
  <si>
    <t>Any_Report</t>
  </si>
  <si>
    <t>Production Volume (Manufacturing + Importing) Reported Per Year, 2010-2015</t>
  </si>
  <si>
    <t>Other Inventory</t>
  </si>
  <si>
    <t>CDR</t>
  </si>
  <si>
    <t>Lit Cites</t>
  </si>
  <si>
    <t>OFR Synthesis Summary Table</t>
  </si>
  <si>
    <t>TRI</t>
  </si>
  <si>
    <t>Name</t>
  </si>
  <si>
    <t>Reported on TRI 2015-2019</t>
  </si>
  <si>
    <t>Y</t>
  </si>
  <si>
    <t>OFR_CAS</t>
  </si>
  <si>
    <t>OFR_Chemical_Name</t>
  </si>
  <si>
    <t>OFR_DTXSID</t>
  </si>
  <si>
    <t>OFR_Data_Source_Score</t>
  </si>
  <si>
    <t>OFR_QSUR_Score</t>
  </si>
  <si>
    <t>OFR_NAS_Category</t>
  </si>
  <si>
    <t>OFR_cid</t>
  </si>
  <si>
    <t>t-75-95-6</t>
  </si>
  <si>
    <t>DTXSID8025830</t>
  </si>
  <si>
    <t>med</t>
  </si>
  <si>
    <t>polyhalogenated aliphatic chains</t>
  </si>
  <si>
    <t>t-77-47-4</t>
  </si>
  <si>
    <t>DTXSID2020688</t>
  </si>
  <si>
    <t>high</t>
  </si>
  <si>
    <t>polyhalogenated alicycles</t>
  </si>
  <si>
    <t>t-78-43-3</t>
  </si>
  <si>
    <t>DTXSID7023805</t>
  </si>
  <si>
    <t>polyhalogenated organophosphates</t>
  </si>
  <si>
    <t>t-79-27-6</t>
  </si>
  <si>
    <t>DTXSID1026083</t>
  </si>
  <si>
    <t>t-79-94-7</t>
  </si>
  <si>
    <t>DTXSID1026081</t>
  </si>
  <si>
    <t>polyhalogenated bisphenol aliphatics and functionalized</t>
  </si>
  <si>
    <t>t-79-95-8</t>
  </si>
  <si>
    <t>DTXSID3021770</t>
  </si>
  <si>
    <t>t-85-22-3</t>
  </si>
  <si>
    <t>DTXSID7021782</t>
  </si>
  <si>
    <t>polyhalogenated benzene aliphatics and functionalized</t>
  </si>
  <si>
    <t>t-87-82-1</t>
  </si>
  <si>
    <t>DTXSID1024128</t>
  </si>
  <si>
    <t>polyhalogenated benzenes</t>
  </si>
  <si>
    <t>t-87-83-2</t>
  </si>
  <si>
    <t>DTXSID3025833</t>
  </si>
  <si>
    <t>t-87-84-3</t>
  </si>
  <si>
    <t>DTXSID4025828</t>
  </si>
  <si>
    <t>t-92-66-0</t>
  </si>
  <si>
    <t>DTXSID4024640</t>
  </si>
  <si>
    <t>t-92-86-4</t>
  </si>
  <si>
    <t>DTXSID1059072</t>
  </si>
  <si>
    <t>t-93-52-7</t>
  </si>
  <si>
    <t>DTXSID7052735</t>
  </si>
  <si>
    <t>t-96-13-9</t>
  </si>
  <si>
    <t>DTXSID7021817</t>
  </si>
  <si>
    <t>t-101-55-3</t>
  </si>
  <si>
    <t>DTXSID8023927</t>
  </si>
  <si>
    <t>polyhalogenated diphenyl ethers</t>
  </si>
  <si>
    <t>t-115-27-5</t>
  </si>
  <si>
    <t>DTXSID2026941</t>
  </si>
  <si>
    <t>polyhalogenated carbocycles</t>
  </si>
  <si>
    <t>t-115-28-6</t>
  </si>
  <si>
    <t>DTXSID2020268</t>
  </si>
  <si>
    <t>t-115-96-8</t>
  </si>
  <si>
    <t>DTXSID5021411</t>
  </si>
  <si>
    <t>t-115-98-0</t>
  </si>
  <si>
    <t>DTXSID9051589</t>
  </si>
  <si>
    <t>t-117-08-8</t>
  </si>
  <si>
    <t>DTXSID7026102</t>
  </si>
  <si>
    <t>polyhalogenated phthalates/benzoates/imides</t>
  </si>
  <si>
    <t>t-118-79-6</t>
  </si>
  <si>
    <t>DTXSID6021959</t>
  </si>
  <si>
    <t>polyhalogenated phenol derivatives</t>
  </si>
  <si>
    <t>t-126-72-7</t>
  </si>
  <si>
    <t>DTXSID5021413</t>
  </si>
  <si>
    <t>t-140-08-9</t>
  </si>
  <si>
    <t>DTXSID0026258</t>
  </si>
  <si>
    <t>t-147-82-0</t>
  </si>
  <si>
    <t>DTXSID5051733</t>
  </si>
  <si>
    <t>t-607-99-8</t>
  </si>
  <si>
    <t>DTXSID1060558</t>
  </si>
  <si>
    <t>polyhalogenated phenol-aliphatic ether</t>
  </si>
  <si>
    <t>t-608-33-3</t>
  </si>
  <si>
    <t>DTXSID0060561</t>
  </si>
  <si>
    <t>low</t>
  </si>
  <si>
    <t>t-608-71-9</t>
  </si>
  <si>
    <t>DTXSID9022079</t>
  </si>
  <si>
    <t>t-608-90-2</t>
  </si>
  <si>
    <t>DTXSID90209646</t>
  </si>
  <si>
    <t>t-615-58-7</t>
  </si>
  <si>
    <t>DTXSID1052290</t>
  </si>
  <si>
    <t>t-626-39-1</t>
  </si>
  <si>
    <t>1,3,5Tribromobenzene</t>
  </si>
  <si>
    <t>DTXSID3052307</t>
  </si>
  <si>
    <t>t-632-58-6</t>
  </si>
  <si>
    <t>DTXSID6060896</t>
  </si>
  <si>
    <t>t-632-79-1</t>
  </si>
  <si>
    <t>DTXSID6026084</t>
  </si>
  <si>
    <t>t-636-28-2</t>
  </si>
  <si>
    <t>1,2,4,5Tetrabromobenzene</t>
  </si>
  <si>
    <t>DTXSID7060910</t>
  </si>
  <si>
    <t>t-875-73-0</t>
  </si>
  <si>
    <t>DTXSID20439075</t>
  </si>
  <si>
    <t>t-1067-98-7</t>
  </si>
  <si>
    <t>DTXSID80862522</t>
  </si>
  <si>
    <t>t-1163-19-5</t>
  </si>
  <si>
    <t>DTXSID9020376</t>
  </si>
  <si>
    <t>t-1522-92-5</t>
  </si>
  <si>
    <t>DTXSID9024641</t>
  </si>
  <si>
    <t>t-1770-80-5</t>
  </si>
  <si>
    <t>DTXSID1051802</t>
  </si>
  <si>
    <t>t-1773-89-3</t>
  </si>
  <si>
    <t>DTXSID3040306</t>
  </si>
  <si>
    <t>t-1837-91-8</t>
  </si>
  <si>
    <t>DTXSID4052687</t>
  </si>
  <si>
    <t>t-2050-47-7</t>
  </si>
  <si>
    <t>DTXSID9024015</t>
  </si>
  <si>
    <t>t-2113-57-7</t>
  </si>
  <si>
    <t>DTXSID5024639</t>
  </si>
  <si>
    <t>t-2234-13-1</t>
  </si>
  <si>
    <t>DTXSID6025800</t>
  </si>
  <si>
    <t>t-2385-85-5</t>
  </si>
  <si>
    <t>DTXSID7020895</t>
  </si>
  <si>
    <t>t-2788-11-6</t>
  </si>
  <si>
    <t>Tris(2,4dibromophenyl) phosphate</t>
  </si>
  <si>
    <t>DTXSID50950561</t>
  </si>
  <si>
    <t>t-3066-70-4</t>
  </si>
  <si>
    <t>DTXSID2024951</t>
  </si>
  <si>
    <t>polyhalogenated aliphatic carboxylate</t>
  </si>
  <si>
    <t>t-3072-84-2</t>
  </si>
  <si>
    <t>DTXSID0052700</t>
  </si>
  <si>
    <t>t-3194-55-6</t>
  </si>
  <si>
    <t>DTXSID4027527</t>
  </si>
  <si>
    <t>t-3194-57-8</t>
  </si>
  <si>
    <t>DTXSID0052750</t>
  </si>
  <si>
    <t>t-3234-02-4</t>
  </si>
  <si>
    <t>DTXSID90274233</t>
  </si>
  <si>
    <t>t-3278-89-5</t>
  </si>
  <si>
    <t>DTXSID3044918</t>
  </si>
  <si>
    <t>t-3296-90-0</t>
  </si>
  <si>
    <t>DTXSID9020164</t>
  </si>
  <si>
    <t>t-3322-93-8</t>
  </si>
  <si>
    <t>DTXSID8024947</t>
  </si>
  <si>
    <t>t-3555-11-1</t>
  </si>
  <si>
    <t>DTXSID5063071</t>
  </si>
  <si>
    <t>t-4162-45-2</t>
  </si>
  <si>
    <t>DTXSID4038922</t>
  </si>
  <si>
    <t>t-4351-70-6</t>
  </si>
  <si>
    <t>DTXSID20863371</t>
  </si>
  <si>
    <t>t-5324-12-9</t>
  </si>
  <si>
    <t>DTXSID501017085</t>
  </si>
  <si>
    <t>t-5412-25-9</t>
  </si>
  <si>
    <t>DTXSID70275889</t>
  </si>
  <si>
    <t>t-5436-43-1</t>
  </si>
  <si>
    <t>DTXSID3030056</t>
  </si>
  <si>
    <t>t-5445-17-0</t>
  </si>
  <si>
    <t>DTXSID90884159</t>
  </si>
  <si>
    <t>t-6145-73-9</t>
  </si>
  <si>
    <t>DTXSID3027615</t>
  </si>
  <si>
    <t>t-6294-34-4</t>
  </si>
  <si>
    <t>DTXSID8027618</t>
  </si>
  <si>
    <t>t-6749-73-1</t>
  </si>
  <si>
    <t>DTXSID80863938</t>
  </si>
  <si>
    <t>t-6876-00-2</t>
  </si>
  <si>
    <t>DTXSID9074773</t>
  </si>
  <si>
    <t>t-6903-63-5</t>
  </si>
  <si>
    <t>DTXSID90534622</t>
  </si>
  <si>
    <t>t-7025-06-1</t>
  </si>
  <si>
    <t>DTXSID7073486</t>
  </si>
  <si>
    <t>t-7046-64-2</t>
  </si>
  <si>
    <t>DTXSID90724142</t>
  </si>
  <si>
    <t>t-7347-19-5</t>
  </si>
  <si>
    <t>DTXSID9064639</t>
  </si>
  <si>
    <t>t-7415-86-3</t>
  </si>
  <si>
    <t>DTXSID30864056</t>
  </si>
  <si>
    <t>t-31780-26-4</t>
  </si>
  <si>
    <t>DTXSID8073471</t>
  </si>
  <si>
    <t>t-13560-89-9</t>
  </si>
  <si>
    <t>DTXSID7027750</t>
  </si>
  <si>
    <t>t-13560-90-2</t>
  </si>
  <si>
    <t>4,5,6,7,13,14,15,16,19,19,20,20Dodecachloroheptacyclo[9.6.1.1~4,7~.1~13,16~.0~2,10~.0~3,8~.0~12,17~]icosa5,14diene (nonpreferred name)</t>
  </si>
  <si>
    <t>DTXSID70675901</t>
  </si>
  <si>
    <t>t-13560-91-3</t>
  </si>
  <si>
    <t>DTXSID40929084</t>
  </si>
  <si>
    <t>t-13560-92-4</t>
  </si>
  <si>
    <t>DTXSID30108225</t>
  </si>
  <si>
    <t>t-13654-09-6</t>
  </si>
  <si>
    <t>DTXSID9065572</t>
  </si>
  <si>
    <t>t-13674-84-5</t>
  </si>
  <si>
    <t>DTXSID5026259</t>
  </si>
  <si>
    <t>t-13674-87-8</t>
  </si>
  <si>
    <t>DTXSID9026261</t>
  </si>
  <si>
    <t>t-13810-83-8</t>
  </si>
  <si>
    <t>DTXSID8043781</t>
  </si>
  <si>
    <t>t-14400-94-3</t>
  </si>
  <si>
    <t>DTXSID60162597</t>
  </si>
  <si>
    <t>t-14957-65-4</t>
  </si>
  <si>
    <t>4,4',6,6'Tetrabromo2,2'biphenyldiol</t>
  </si>
  <si>
    <t>DTXSID00164338</t>
  </si>
  <si>
    <t>t-16400-50-3</t>
  </si>
  <si>
    <t>DTXSID0075108</t>
  </si>
  <si>
    <t>t-18300-04-4</t>
  </si>
  <si>
    <t>DTXSID20872786</t>
  </si>
  <si>
    <t>t-19186-97-1</t>
  </si>
  <si>
    <t>DTXSID0058691</t>
  </si>
  <si>
    <t>nan</t>
  </si>
  <si>
    <t>t-19660-16-3</t>
  </si>
  <si>
    <t>DTXSID7024950</t>
  </si>
  <si>
    <t>t-20217-01-0</t>
  </si>
  <si>
    <t>DTXSID40864926</t>
  </si>
  <si>
    <t>t-20566-35-2</t>
  </si>
  <si>
    <t>DTXSID60864948</t>
  </si>
  <si>
    <t>t-21850-44-2</t>
  </si>
  <si>
    <t>DTXSID3032129</t>
  </si>
  <si>
    <t>t-23488-38-2</t>
  </si>
  <si>
    <t>DTXSID8052697</t>
  </si>
  <si>
    <t>t-24173-07-7</t>
  </si>
  <si>
    <t>DTXSID70563233</t>
  </si>
  <si>
    <t>t-25327-89-3</t>
  </si>
  <si>
    <t>DTXSID2029327</t>
  </si>
  <si>
    <t>t-25357-79-3</t>
  </si>
  <si>
    <t>DTXSID90889689</t>
  </si>
  <si>
    <t>t-25495-98-1</t>
  </si>
  <si>
    <t>DTXSID70180181</t>
  </si>
  <si>
    <t>t-25637-99-4</t>
  </si>
  <si>
    <t>DTXSID8025383</t>
  </si>
  <si>
    <t>t-25713-60-4</t>
  </si>
  <si>
    <t>DTXSID0058695</t>
  </si>
  <si>
    <t>polyhalogenated triazines</t>
  </si>
  <si>
    <t>t-26040-51-7</t>
  </si>
  <si>
    <t>DTXSID7027887</t>
  </si>
  <si>
    <t>t-26248-87-3</t>
  </si>
  <si>
    <t>DTXSID201016652</t>
  </si>
  <si>
    <t>t-26604-51-3</t>
  </si>
  <si>
    <t>DTXSID901016689</t>
  </si>
  <si>
    <t>t-26657-83-0</t>
  </si>
  <si>
    <t>DTXSID901017087</t>
  </si>
  <si>
    <t>t-27568-90-7</t>
  </si>
  <si>
    <t>Ethanol, 2bromo, phosphate (3:1)</t>
  </si>
  <si>
    <t>DTXSID00181969</t>
  </si>
  <si>
    <t>t-27581-13-1</t>
  </si>
  <si>
    <t>DTXSID201016690</t>
  </si>
  <si>
    <t>t-27858-07-7</t>
  </si>
  <si>
    <t>DTXSID001016751</t>
  </si>
  <si>
    <t>t-29426-78-6</t>
  </si>
  <si>
    <t>4,4'(propane2,2diyl)bis(2bromophenol)</t>
  </si>
  <si>
    <t>DTXSID80904259</t>
  </si>
  <si>
    <t>t-29716-44-7</t>
  </si>
  <si>
    <t>DTXSID901016653</t>
  </si>
  <si>
    <t>t-30178-92-8</t>
  </si>
  <si>
    <t>DTXSID90700608</t>
  </si>
  <si>
    <t>t-30554-73-5</t>
  </si>
  <si>
    <t>DTXSID401029839</t>
  </si>
  <si>
    <t>t-31107-44-5</t>
  </si>
  <si>
    <t>DTXSID0052702</t>
  </si>
  <si>
    <t>t-31454-48-5</t>
  </si>
  <si>
    <t>DTXSID90953470</t>
  </si>
  <si>
    <t>t-31611-84-4</t>
  </si>
  <si>
    <t>DTXSID70885508</t>
  </si>
  <si>
    <t>t-31710-32-4</t>
  </si>
  <si>
    <t>DTXSID40185608</t>
  </si>
  <si>
    <t>t-31977-87-4</t>
  </si>
  <si>
    <t>DTXSID901016691</t>
  </si>
  <si>
    <t>t-32534-81-9</t>
  </si>
  <si>
    <t>DTXSID2024246</t>
  </si>
  <si>
    <t>t-32536-52-0</t>
  </si>
  <si>
    <t>DTXSID8024236</t>
  </si>
  <si>
    <t>t-32577-34-7</t>
  </si>
  <si>
    <t>Benzene, pentabromo(2,3dibromopropoxy)</t>
  </si>
  <si>
    <t>DTXSID40412148</t>
  </si>
  <si>
    <t>t-32588-76-4</t>
  </si>
  <si>
    <t>DTXSID6024626</t>
  </si>
  <si>
    <t>t-33125-86-9</t>
  </si>
  <si>
    <t>DTXSID5027980</t>
  </si>
  <si>
    <t>t-33798-02-6</t>
  </si>
  <si>
    <t>DTXSID30885564</t>
  </si>
  <si>
    <t>t-34432-82-1</t>
  </si>
  <si>
    <t>DTXSID00955980</t>
  </si>
  <si>
    <t>t-34571-16-9</t>
  </si>
  <si>
    <t>DTXSID70956080</t>
  </si>
  <si>
    <t>t-35109-60-5</t>
  </si>
  <si>
    <t>DTXSID5052705</t>
  </si>
  <si>
    <t>t-35656-01-0</t>
  </si>
  <si>
    <t>Tris(2bromo4methylphenyl) phosphate</t>
  </si>
  <si>
    <t>DTXSID00957040</t>
  </si>
  <si>
    <t>t-35854-94-5</t>
  </si>
  <si>
    <t>DTXSID10873929</t>
  </si>
  <si>
    <t>t-36065-30-2</t>
  </si>
  <si>
    <t>1,3,5Tribromo2(2,3dibromo2methylpropoxy)benzene</t>
  </si>
  <si>
    <t>DTXSID50957474</t>
  </si>
  <si>
    <t>t-36313-15-2</t>
  </si>
  <si>
    <t>DTXSID20545726</t>
  </si>
  <si>
    <t>t-36355-01-8</t>
  </si>
  <si>
    <t>DTXSID3025382</t>
  </si>
  <si>
    <t>t-36483-57-5</t>
  </si>
  <si>
    <t>DTXSID40893054</t>
  </si>
  <si>
    <t>t-36483-60-0</t>
  </si>
  <si>
    <t>DTXSID6024129</t>
  </si>
  <si>
    <t>t-36678-45-2</t>
  </si>
  <si>
    <t>DTXSID3067992</t>
  </si>
  <si>
    <t>t-36711-31-6</t>
  </si>
  <si>
    <t>DTXSID3020174</t>
  </si>
  <si>
    <t>t-37419-42-4</t>
  </si>
  <si>
    <t>DTXSID001016668</t>
  </si>
  <si>
    <t>t-37853-59-1</t>
  </si>
  <si>
    <t>DTXSID1024627</t>
  </si>
  <si>
    <t>t-37853-61-5</t>
  </si>
  <si>
    <t>DTXSID10865889</t>
  </si>
  <si>
    <t>t-38051-10-4</t>
  </si>
  <si>
    <t>DTXSID8028000</t>
  </si>
  <si>
    <t>t-38463-82-0</t>
  </si>
  <si>
    <t>DTXSID10855048</t>
  </si>
  <si>
    <t>t-38521-51-6</t>
  </si>
  <si>
    <t>DTXSID00959387</t>
  </si>
  <si>
    <t>t-39568-99-5</t>
  </si>
  <si>
    <t>DTXSID90192685</t>
  </si>
  <si>
    <t>t-39569-21-6</t>
  </si>
  <si>
    <t>DTXSID50192686</t>
  </si>
  <si>
    <t>t-39635-79-5</t>
  </si>
  <si>
    <t>DTXSID0052708</t>
  </si>
  <si>
    <t>t-40088-47-9</t>
  </si>
  <si>
    <t>DTXSID8024319</t>
  </si>
  <si>
    <t>t-40703-79-5</t>
  </si>
  <si>
    <t>DTXSID30866010</t>
  </si>
  <si>
    <t>t-41318-75-6</t>
  </si>
  <si>
    <t>DTXSID4052710</t>
  </si>
  <si>
    <t>t-41424-36-6</t>
  </si>
  <si>
    <t>1,3,5Tribromo2methoxy4methylbenzene</t>
  </si>
  <si>
    <t>DTXSID6044939</t>
  </si>
  <si>
    <t>t-42429-88-9</t>
  </si>
  <si>
    <t>DTXSID70195215</t>
  </si>
  <si>
    <t>t-42429-89-0</t>
  </si>
  <si>
    <t>DTXSID30195216</t>
  </si>
  <si>
    <t>t-42597-49-9</t>
  </si>
  <si>
    <t>DTXSID40885873</t>
  </si>
  <si>
    <t>t-42757-55-1</t>
  </si>
  <si>
    <t>DTXSID5044942</t>
  </si>
  <si>
    <t>t-46438-88-4</t>
  </si>
  <si>
    <t>DTXSID60591606</t>
  </si>
  <si>
    <t>t-49690-63-3</t>
  </si>
  <si>
    <t>DTXSID9052711</t>
  </si>
  <si>
    <t>t-49690-94-0</t>
  </si>
  <si>
    <t>DTXSID50881109</t>
  </si>
  <si>
    <t>t-51452-87-0</t>
  </si>
  <si>
    <t>DTXSID60879850</t>
  </si>
  <si>
    <t>t-51892-26-3</t>
  </si>
  <si>
    <t>2,4Dichlorodiphenyl ether</t>
  </si>
  <si>
    <t>DTXSID00199847</t>
  </si>
  <si>
    <t>t-51930-04-2</t>
  </si>
  <si>
    <t>DTXSID00477016</t>
  </si>
  <si>
    <t>t-51936-55-1</t>
  </si>
  <si>
    <t>DTXSID80866227</t>
  </si>
  <si>
    <t>t-52434-59-0</t>
  </si>
  <si>
    <t>DTXSID20452860</t>
  </si>
  <si>
    <t>t-52434-90-9</t>
  </si>
  <si>
    <t>DTXSID9052713</t>
  </si>
  <si>
    <t>t-52734-85-7</t>
  </si>
  <si>
    <t>Torflam Poly(nitrilo(bis(4-bromophenoxy)phosphoranylidyne))</t>
  </si>
  <si>
    <t>t-52907-07-0</t>
  </si>
  <si>
    <t>DTXSID6052168</t>
  </si>
  <si>
    <t>t-53461-82-8</t>
  </si>
  <si>
    <t>DTXSID6068854</t>
  </si>
  <si>
    <t>t-53551-87-4</t>
  </si>
  <si>
    <t>DTXSID70879967</t>
  </si>
  <si>
    <t>t-53563-56-7</t>
  </si>
  <si>
    <t>DTXSID10201783</t>
  </si>
  <si>
    <t>t-55205-38-4</t>
  </si>
  <si>
    <t>DTXSID60970533</t>
  </si>
  <si>
    <t>t-55481-60-2</t>
  </si>
  <si>
    <t>DTXSID601016692</t>
  </si>
  <si>
    <t>t-56890-89-2</t>
  </si>
  <si>
    <t>DTXSID30972327</t>
  </si>
  <si>
    <t>t-57011-47-9</t>
  </si>
  <si>
    <t>DTXSID10850114</t>
  </si>
  <si>
    <t>t-57829-89-7</t>
  </si>
  <si>
    <t>DTXSID001016694</t>
  </si>
  <si>
    <t>t-58495-09-3</t>
  </si>
  <si>
    <t>DTXSID70728087</t>
  </si>
  <si>
    <t>t-58965-66-5</t>
  </si>
  <si>
    <t>DTXSID8047507</t>
  </si>
  <si>
    <t>t-59080-37-4</t>
  </si>
  <si>
    <t>DTXSID201009900</t>
  </si>
  <si>
    <t>t-59080-39-6</t>
  </si>
  <si>
    <t>DTXSID9074771</t>
  </si>
  <si>
    <t>t-59080-40-9</t>
  </si>
  <si>
    <t>DTXSID70858838</t>
  </si>
  <si>
    <t>t-59080-41-0</t>
  </si>
  <si>
    <t>DTXSID00207815</t>
  </si>
  <si>
    <t>t-59447-55-1</t>
  </si>
  <si>
    <t>DTXSID9052719</t>
  </si>
  <si>
    <t>t-59447-57-3</t>
  </si>
  <si>
    <t>DTXSID70872796</t>
  </si>
  <si>
    <t>t-59536-65-1</t>
  </si>
  <si>
    <t>DTXSID5021174</t>
  </si>
  <si>
    <t>t-59789-51-4</t>
  </si>
  <si>
    <t>DTXSID2069365</t>
  </si>
  <si>
    <t>t-60044-24-8</t>
  </si>
  <si>
    <t>DTXSID60975467</t>
  </si>
  <si>
    <t>t-60044-25-9</t>
  </si>
  <si>
    <t>DTXSID5074769</t>
  </si>
  <si>
    <t>t-60044-26-0</t>
  </si>
  <si>
    <t>DTXSID10208772</t>
  </si>
  <si>
    <t>t-60348-60-9</t>
  </si>
  <si>
    <t>DTXSID9030048</t>
  </si>
  <si>
    <t>t-60371-14-4</t>
  </si>
  <si>
    <t>DTXSID00894087</t>
  </si>
  <si>
    <t>t-61090-89-9</t>
  </si>
  <si>
    <t>DTXSID1069455</t>
  </si>
  <si>
    <t>t-61262-53-1</t>
  </si>
  <si>
    <t>DTXSID60886428</t>
  </si>
  <si>
    <t>t-61288-13-9</t>
  </si>
  <si>
    <t>DTXSID701016695</t>
  </si>
  <si>
    <t>t-61368-34-1</t>
  </si>
  <si>
    <t>DTXSID401016696</t>
  </si>
  <si>
    <t>t-61788-76-9</t>
  </si>
  <si>
    <t>DTXSID7028061</t>
  </si>
  <si>
    <t>t-63387-28-0</t>
  </si>
  <si>
    <t>DTXSID30881107</t>
  </si>
  <si>
    <t>t-63449-39-8</t>
  </si>
  <si>
    <t>DTXSID1033325</t>
  </si>
  <si>
    <t>t-63936-56-1</t>
  </si>
  <si>
    <t>DTXSID3024233</t>
  </si>
  <si>
    <t>t-64864-08-0</t>
  </si>
  <si>
    <t>DTXSID70983452</t>
  </si>
  <si>
    <t>t-65075-08-3</t>
  </si>
  <si>
    <t>DTXSID90573490</t>
  </si>
  <si>
    <t>t-66108-37-0</t>
  </si>
  <si>
    <t>DTXSID9070406</t>
  </si>
  <si>
    <t>t-66519-18-4</t>
  </si>
  <si>
    <t>DTXSID801016698</t>
  </si>
  <si>
    <t>t-66710-97-2</t>
  </si>
  <si>
    <t>DTXSID70867243</t>
  </si>
  <si>
    <t>t-67733-52-2</t>
  </si>
  <si>
    <t>DTXSID70218014</t>
  </si>
  <si>
    <t>t-67797-09-5</t>
  </si>
  <si>
    <t>DTXSID50879985</t>
  </si>
  <si>
    <t>t-67888-96-4</t>
  </si>
  <si>
    <t>DTXSID50218113</t>
  </si>
  <si>
    <t>t-67888-97-5</t>
  </si>
  <si>
    <t>DTXSID10218114</t>
  </si>
  <si>
    <t>t-67888-98-6</t>
  </si>
  <si>
    <t>DTXSID70218115</t>
  </si>
  <si>
    <t>t-67888-99-7</t>
  </si>
  <si>
    <t>DTXSID30218116</t>
  </si>
  <si>
    <t>t-67889-00-3</t>
  </si>
  <si>
    <t>DTXSID10987252</t>
  </si>
  <si>
    <t>t-68527-01-5</t>
  </si>
  <si>
    <t>DTXSID2029458</t>
  </si>
  <si>
    <t>t-68527-02-6</t>
  </si>
  <si>
    <t>DTXSID7028695</t>
  </si>
  <si>
    <t>t-68631-49-2</t>
  </si>
  <si>
    <t>DTXSID4030047</t>
  </si>
  <si>
    <t>t-68920-70-7</t>
  </si>
  <si>
    <t>DTXSID5028873</t>
  </si>
  <si>
    <t>t-68928-80-3</t>
  </si>
  <si>
    <t>DTXSID2071867</t>
  </si>
  <si>
    <t>t-68955-41-9</t>
  </si>
  <si>
    <t>1Bromo4chlorodecane</t>
  </si>
  <si>
    <t>DTXSID50988682</t>
  </si>
  <si>
    <t>t-69278-59-7</t>
  </si>
  <si>
    <t>DTXSID00219337</t>
  </si>
  <si>
    <t>t-69278-60-0</t>
  </si>
  <si>
    <t>DTXSID60219338</t>
  </si>
  <si>
    <t>t-69278-61-1</t>
  </si>
  <si>
    <t>DTXSID20219339</t>
  </si>
  <si>
    <t>t-69278-62-2</t>
  </si>
  <si>
    <t>DTXSID30219340</t>
  </si>
  <si>
    <t>t-69887-11-2</t>
  </si>
  <si>
    <t>DTXSID80220168</t>
  </si>
  <si>
    <t>t-70156-79-5</t>
  </si>
  <si>
    <t>DTXSID501016699</t>
  </si>
  <si>
    <t>t-71011-12-6</t>
  </si>
  <si>
    <t>DTXSID40103802</t>
  </si>
  <si>
    <t>t-71245-27-7</t>
  </si>
  <si>
    <t>DTXSID301016700</t>
  </si>
  <si>
    <t>t-72236-72-7</t>
  </si>
  <si>
    <t>DTXSID30992969</t>
  </si>
  <si>
    <t>t-75795-16-3</t>
  </si>
  <si>
    <t>DTXSID001016701</t>
  </si>
  <si>
    <t>t-76025-08-6</t>
  </si>
  <si>
    <t>DTXSID0029557</t>
  </si>
  <si>
    <t>t-76649-15-5</t>
  </si>
  <si>
    <t>DTXSID70274251</t>
  </si>
  <si>
    <t>t-77102-82-0</t>
  </si>
  <si>
    <t>DTXSID4074770</t>
  </si>
  <si>
    <t>t-79596-31-9</t>
  </si>
  <si>
    <t>1~2~,1~3~,1~4~,1~5~,1~6~,2~3~,2~4~,3~2~,3~3~,3~4~,3~5~,3~6~Dodecabromo1~1~,2~1~:2~2~,3~1~terphenyl</t>
  </si>
  <si>
    <t>DTXSID501000614</t>
  </si>
  <si>
    <t>t-79755-43-4</t>
  </si>
  <si>
    <t>3,5Dibromo2(2,4dibromophenoxy)phenol</t>
  </si>
  <si>
    <t>DTXSID60229856</t>
  </si>
  <si>
    <t>t-82001-21-6</t>
  </si>
  <si>
    <t>DTXSID001002372</t>
  </si>
  <si>
    <t>t-82865-89-2</t>
  </si>
  <si>
    <t>DTXSID40858926</t>
  </si>
  <si>
    <t>t-83694-71-7</t>
  </si>
  <si>
    <t>DTXSID90577711</t>
  </si>
  <si>
    <t>t-83929-69-5</t>
  </si>
  <si>
    <t>2,2',3,3',5,5',6,6'Octabromo4phenoxy1,1'biphenyl</t>
  </si>
  <si>
    <t>DTXSID60232825</t>
  </si>
  <si>
    <t>t-84082-38-2</t>
  </si>
  <si>
    <t>DTXSID20872665</t>
  </si>
  <si>
    <t>t-84282-27-9</t>
  </si>
  <si>
    <t>2Bromoethyl 5bromopentyl 2chloroethyl phosphate</t>
  </si>
  <si>
    <t>DTXSID601004590</t>
  </si>
  <si>
    <t>t-84303-46-8</t>
  </si>
  <si>
    <t>DTXSID90866551</t>
  </si>
  <si>
    <t>t-84303-48-0</t>
  </si>
  <si>
    <t>DTXSID90233264</t>
  </si>
  <si>
    <t>t-84776-06-7</t>
  </si>
  <si>
    <t>DTXSID80872666</t>
  </si>
  <si>
    <t>t-84776-07-8</t>
  </si>
  <si>
    <t>DTXSID40872667</t>
  </si>
  <si>
    <t>t-84852-53-9</t>
  </si>
  <si>
    <t>DTXSID2052732</t>
  </si>
  <si>
    <t>t-85049-26-9</t>
  </si>
  <si>
    <t>Alkanes, C16-?35, chloro</t>
  </si>
  <si>
    <t>DTXSID00872668</t>
  </si>
  <si>
    <t>t-85422-92-0</t>
  </si>
  <si>
    <t>DTXSID3029813</t>
  </si>
  <si>
    <t>t-85446-17-9</t>
  </si>
  <si>
    <t>DTXSID9047548</t>
  </si>
  <si>
    <t>t-85535-84-8</t>
  </si>
  <si>
    <t>DTXSID40105260</t>
  </si>
  <si>
    <t>t-85535-85-9</t>
  </si>
  <si>
    <t>DTXSID2040313</t>
  </si>
  <si>
    <t>t-85535-86-0</t>
  </si>
  <si>
    <t>DTXSID60872629</t>
  </si>
  <si>
    <t>t-85536-22-7</t>
  </si>
  <si>
    <t>Alkanes, C12-?14, chloro</t>
  </si>
  <si>
    <t>DTXSID30872671</t>
  </si>
  <si>
    <t>t-85681-73-8</t>
  </si>
  <si>
    <t>Chloroalkanes, C10-?14</t>
  </si>
  <si>
    <t>DTXSID70872670</t>
  </si>
  <si>
    <t>t-90075-91-5</t>
  </si>
  <si>
    <t>DTXSID70849024</t>
  </si>
  <si>
    <t>t-92484-07-6</t>
  </si>
  <si>
    <t>DTXSID40888243</t>
  </si>
  <si>
    <t>t-93202-89-2</t>
  </si>
  <si>
    <t>DTXSID701016702</t>
  </si>
  <si>
    <t>t-93703-48-1</t>
  </si>
  <si>
    <t>DTXSID80877030</t>
  </si>
  <si>
    <t>t-97416-84-7</t>
  </si>
  <si>
    <t>DTXSID80893715</t>
  </si>
  <si>
    <t>t-97553-43-0</t>
  </si>
  <si>
    <t>DTXSID30109297</t>
  </si>
  <si>
    <t>t-97659-46-6</t>
  </si>
  <si>
    <t>DTXSID60872669</t>
  </si>
  <si>
    <t>t-98923-48-9</t>
  </si>
  <si>
    <t>DTXSID70760588</t>
  </si>
  <si>
    <t>t-99717-56-3</t>
  </si>
  <si>
    <t>DTXSID00904130</t>
  </si>
  <si>
    <t>t-103173-66-6</t>
  </si>
  <si>
    <t>DTXSID30708183</t>
  </si>
  <si>
    <t>t-106232-85-3</t>
  </si>
  <si>
    <t>DTXSID20858924</t>
  </si>
  <si>
    <t>t-106232-86-4</t>
  </si>
  <si>
    <t>DTXSID80858925</t>
  </si>
  <si>
    <t>t-108171-26-2</t>
  </si>
  <si>
    <t>DTXSID10872316</t>
  </si>
  <si>
    <t>t-108171-27-3</t>
  </si>
  <si>
    <t>DTXSID7024823</t>
  </si>
  <si>
    <t>t-109678-33-3</t>
  </si>
  <si>
    <t>DTXSID1074252</t>
  </si>
  <si>
    <t>t-114955-21-4</t>
  </si>
  <si>
    <t>DTXSID301016681</t>
  </si>
  <si>
    <t>t-115245-07-3</t>
  </si>
  <si>
    <t>DTXSID80151024</t>
  </si>
  <si>
    <t>t-116995-32-5</t>
  </si>
  <si>
    <t>DTXSID50702527</t>
  </si>
  <si>
    <t>t-116995-33-6</t>
  </si>
  <si>
    <t>DTXSID00879950</t>
  </si>
  <si>
    <t>t-117948-63-7</t>
  </si>
  <si>
    <t>DTXSID50448655</t>
  </si>
  <si>
    <t>t-117964-21-3</t>
  </si>
  <si>
    <t>DTXSID9074775</t>
  </si>
  <si>
    <t>t-119264-59-4</t>
  </si>
  <si>
    <t>DTXSID60152372</t>
  </si>
  <si>
    <t>t-119264-60-7</t>
  </si>
  <si>
    <t>DTXSID20152373</t>
  </si>
  <si>
    <t>t-119264-61-8</t>
  </si>
  <si>
    <t>DTXSID80152374</t>
  </si>
  <si>
    <t>t-119264-62-9</t>
  </si>
  <si>
    <t>DTXSID40873533</t>
  </si>
  <si>
    <t>t-119264-63-0</t>
  </si>
  <si>
    <t>DTXSID40152375</t>
  </si>
  <si>
    <t>t-125512-87-0</t>
  </si>
  <si>
    <t>DTXSID401016703</t>
  </si>
  <si>
    <t>t-125997-20-8</t>
  </si>
  <si>
    <t>DTXSID1029095</t>
  </si>
  <si>
    <t>t-134237-50-6</t>
  </si>
  <si>
    <t>(+/-)-?-Hexabromocyclododecane</t>
  </si>
  <si>
    <t>DTXSID00873771</t>
  </si>
  <si>
    <t>t-134237-51-7</t>
  </si>
  <si>
    <t>DTXSID60873772</t>
  </si>
  <si>
    <t>t-134237-52-8</t>
  </si>
  <si>
    <t>DTXSID20873773</t>
  </si>
  <si>
    <t>t-135821-03-3</t>
  </si>
  <si>
    <t>DTXSID501016863</t>
  </si>
  <si>
    <t>t-135821-74-8</t>
  </si>
  <si>
    <t>DTXSID201016864</t>
  </si>
  <si>
    <t>t-138257-18-8</t>
  </si>
  <si>
    <t>DTXSID201016676</t>
  </si>
  <si>
    <t>t-138257-19-9</t>
  </si>
  <si>
    <t>DTXSID501016675</t>
  </si>
  <si>
    <t>t-147217-71-8</t>
  </si>
  <si>
    <t>DTXSID50577712</t>
  </si>
  <si>
    <t>t-147217-72-9</t>
  </si>
  <si>
    <t>DTXSID20879851</t>
  </si>
  <si>
    <t>t-147217-73-0</t>
  </si>
  <si>
    <t>DTXSID00879854</t>
  </si>
  <si>
    <t>t-147217-74-1</t>
  </si>
  <si>
    <t>DTXSID80772293</t>
  </si>
  <si>
    <t>t-147217-75-2</t>
  </si>
  <si>
    <t>DTXSID40872703</t>
  </si>
  <si>
    <t>t-147217-76-3</t>
  </si>
  <si>
    <t>DTXSID60879855</t>
  </si>
  <si>
    <t>t-147217-77-4</t>
  </si>
  <si>
    <t>DTXSID10577713</t>
  </si>
  <si>
    <t>t-147217-78-5</t>
  </si>
  <si>
    <t>DTXSID5024348</t>
  </si>
  <si>
    <t>t-147217-79-6</t>
  </si>
  <si>
    <t>DTXSID00583560</t>
  </si>
  <si>
    <t>t-147217-80-9</t>
  </si>
  <si>
    <t>DTXSID90879863</t>
  </si>
  <si>
    <t>t-147217-81-0</t>
  </si>
  <si>
    <t>DTXSID50879864</t>
  </si>
  <si>
    <t>t-155613-93-7</t>
  </si>
  <si>
    <t>DTXSID20108830</t>
  </si>
  <si>
    <t>polyhalogenated benzene alicycles</t>
  </si>
  <si>
    <t>t-155999-95-4</t>
  </si>
  <si>
    <t>DTXSID60477017</t>
  </si>
  <si>
    <t>t-168434-45-5</t>
  </si>
  <si>
    <t>2,4,6-tribromo-3-(tetrabromopentadecyl)-phenol</t>
  </si>
  <si>
    <t>DTXSID701016683</t>
  </si>
  <si>
    <t>t-169102-57-2</t>
  </si>
  <si>
    <t>DTXSID80776039</t>
  </si>
  <si>
    <t>t-171977-44-9</t>
  </si>
  <si>
    <t>DTXSID70565813</t>
  </si>
  <si>
    <t>t-182346-21-0</t>
  </si>
  <si>
    <t>DTXSID4052685</t>
  </si>
  <si>
    <t>t-182677-28-7</t>
  </si>
  <si>
    <t>DTXSID60550652</t>
  </si>
  <si>
    <t>t-182677-30-1</t>
  </si>
  <si>
    <t>DTXSID60872265</t>
  </si>
  <si>
    <t>t-183658-27-7</t>
  </si>
  <si>
    <t>DTXSID9052686</t>
  </si>
  <si>
    <t>t-189084-57-9</t>
  </si>
  <si>
    <t>DTXSID40616285</t>
  </si>
  <si>
    <t>t-189084-58-0</t>
  </si>
  <si>
    <t>DTXSID50879965</t>
  </si>
  <si>
    <t>t-189084-59-1</t>
  </si>
  <si>
    <t>DTXSID40477015</t>
  </si>
  <si>
    <t>t-189084-60-4</t>
  </si>
  <si>
    <t>DTXSID70879861</t>
  </si>
  <si>
    <t>t-189084-61-5</t>
  </si>
  <si>
    <t>DTXSID9052688</t>
  </si>
  <si>
    <t>t-189084-62-6</t>
  </si>
  <si>
    <t>DTXSID90873922</t>
  </si>
  <si>
    <t>t-189084-63-7</t>
  </si>
  <si>
    <t>DTXSID60879895</t>
  </si>
  <si>
    <t>t-189084-64-8</t>
  </si>
  <si>
    <t>DTXSID4052689</t>
  </si>
  <si>
    <t>t-189084-65-9</t>
  </si>
  <si>
    <t>DTXSID80548894</t>
  </si>
  <si>
    <t>t-189084-66-0</t>
  </si>
  <si>
    <t>DTXSID50873928</t>
  </si>
  <si>
    <t>t-189084-67-1</t>
  </si>
  <si>
    <t>DTXSID60583561</t>
  </si>
  <si>
    <t>t-189084-68-2</t>
  </si>
  <si>
    <t>DTXSID80872267</t>
  </si>
  <si>
    <t>t-198126-86-2</t>
  </si>
  <si>
    <t>DTXSID701029840</t>
  </si>
  <si>
    <t>t-207122-15-4</t>
  </si>
  <si>
    <t>DTXSID3052692</t>
  </si>
  <si>
    <t>t-207122-16-5</t>
  </si>
  <si>
    <t>DTXSID8052693</t>
  </si>
  <si>
    <t>t-214216-08-7</t>
  </si>
  <si>
    <t>DTXSID101016704</t>
  </si>
  <si>
    <t>t-218304-36-0</t>
  </si>
  <si>
    <t>DTXSID00879859</t>
  </si>
  <si>
    <t>t-243982-82-3</t>
  </si>
  <si>
    <t>DTXSID90873927</t>
  </si>
  <si>
    <t>t-243982-83-4</t>
  </si>
  <si>
    <t>DTXSID30879943</t>
  </si>
  <si>
    <t>t-259087-35-9</t>
  </si>
  <si>
    <t>DTXSID50879980</t>
  </si>
  <si>
    <t>t-288260-42-4</t>
  </si>
  <si>
    <t>DTXSID601018498</t>
  </si>
  <si>
    <t>t-327185-09-1</t>
  </si>
  <si>
    <t>DTXSID60879890</t>
  </si>
  <si>
    <t>t-327185-11-5</t>
  </si>
  <si>
    <t>DTXSID20477018</t>
  </si>
  <si>
    <t>t-327185-13-7</t>
  </si>
  <si>
    <t>DTXSID90879969</t>
  </si>
  <si>
    <t>t-337513-53-8</t>
  </si>
  <si>
    <t>DTXSID20783707</t>
  </si>
  <si>
    <t>t-337513-54-9</t>
  </si>
  <si>
    <t>DTXSID10879865</t>
  </si>
  <si>
    <t>t-337513-55-0</t>
  </si>
  <si>
    <t>DTXSID40879873</t>
  </si>
  <si>
    <t>t-337513-56-1</t>
  </si>
  <si>
    <t>DTXSID10879860</t>
  </si>
  <si>
    <t>t-337513-66-3</t>
  </si>
  <si>
    <t>DTXSID80879852</t>
  </si>
  <si>
    <t>t-337513-67-4</t>
  </si>
  <si>
    <t>DTXSID20879856</t>
  </si>
  <si>
    <t>t-337513-68-5</t>
  </si>
  <si>
    <t>DTXSID30879867</t>
  </si>
  <si>
    <t>t-337513-72-1</t>
  </si>
  <si>
    <t>DTXSID7074749</t>
  </si>
  <si>
    <t>t-337513-75-4</t>
  </si>
  <si>
    <t>DTXSID60783706</t>
  </si>
  <si>
    <t>t-337513-77-6</t>
  </si>
  <si>
    <t>DTXSID70879866</t>
  </si>
  <si>
    <t>t-337513-82-3</t>
  </si>
  <si>
    <t>DTXSID00879879</t>
  </si>
  <si>
    <t>t-366791-32-4</t>
  </si>
  <si>
    <t>DTXSID50573491</t>
  </si>
  <si>
    <t>t-373594-78-6</t>
  </si>
  <si>
    <t>DTXSID20879917</t>
  </si>
  <si>
    <t>t-405237-85-6</t>
  </si>
  <si>
    <t>DTXSID20786910</t>
  </si>
  <si>
    <t>t-405237-86-7</t>
  </si>
  <si>
    <t>DTXSID90785733</t>
  </si>
  <si>
    <t>t-407578-53-4</t>
  </si>
  <si>
    <t>DTXSID90785697</t>
  </si>
  <si>
    <t>t-407606-55-7</t>
  </si>
  <si>
    <t>DTXSID40879853</t>
  </si>
  <si>
    <t>t-407606-57-9</t>
  </si>
  <si>
    <t>DTXSID70785695</t>
  </si>
  <si>
    <t>t-407606-59-1</t>
  </si>
  <si>
    <t>DTXSID00879970</t>
  </si>
  <si>
    <t>t-407606-61-5</t>
  </si>
  <si>
    <t>DTXSID80879973</t>
  </si>
  <si>
    <t>t-417727-71-0</t>
  </si>
  <si>
    <t>DTXSID30785570</t>
  </si>
  <si>
    <t>t-437701-78-5</t>
  </si>
  <si>
    <t>DTXSID40556652</t>
  </si>
  <si>
    <t>t-437701-79-6</t>
  </si>
  <si>
    <t>DTXSID30451985</t>
  </si>
  <si>
    <t>t-442690-45-1</t>
  </si>
  <si>
    <t>DTXSID20879977</t>
  </si>
  <si>
    <t>t-446254-15-5</t>
  </si>
  <si>
    <t>DTXSID80879857</t>
  </si>
  <si>
    <t>t-446254-16-6</t>
  </si>
  <si>
    <t>DTXSID40879858</t>
  </si>
  <si>
    <t>t-446254-17-7</t>
  </si>
  <si>
    <t>DTXSID30879862</t>
  </si>
  <si>
    <t>t-446254-18-8</t>
  </si>
  <si>
    <t>DTXSID90879868</t>
  </si>
  <si>
    <t>t-446254-19-9</t>
  </si>
  <si>
    <t>DTXSID50879869</t>
  </si>
  <si>
    <t>t-446254-20-2</t>
  </si>
  <si>
    <t>DTXSID60879870</t>
  </si>
  <si>
    <t>t-446254-21-3</t>
  </si>
  <si>
    <t>DTXSID20879871</t>
  </si>
  <si>
    <t>t-446254-22-4</t>
  </si>
  <si>
    <t>DTXSID80879872</t>
  </si>
  <si>
    <t>t-446254-23-5</t>
  </si>
  <si>
    <t>DTXSID00879874</t>
  </si>
  <si>
    <t>t-446254-24-6</t>
  </si>
  <si>
    <t>DTXSID60879875</t>
  </si>
  <si>
    <t>t-446254-25-7</t>
  </si>
  <si>
    <t>DTXSID20879876</t>
  </si>
  <si>
    <t>t-446254-26-8</t>
  </si>
  <si>
    <t>DTXSID80879877</t>
  </si>
  <si>
    <t>t-446254-27-9</t>
  </si>
  <si>
    <t>DTXSID90881108</t>
  </si>
  <si>
    <t>t-446254-28-0</t>
  </si>
  <si>
    <t>DTXSID40879878</t>
  </si>
  <si>
    <t>t-446254-29-1</t>
  </si>
  <si>
    <t>DTXSID10879880</t>
  </si>
  <si>
    <t>t-446254-30-4</t>
  </si>
  <si>
    <t>DTXSID70879881</t>
  </si>
  <si>
    <t>t-446254-31-5</t>
  </si>
  <si>
    <t>DTXSID30879882</t>
  </si>
  <si>
    <t>t-446254-32-6</t>
  </si>
  <si>
    <t>DTXSID90879883</t>
  </si>
  <si>
    <t>t-446254-33-7</t>
  </si>
  <si>
    <t>DTXSID50879884</t>
  </si>
  <si>
    <t>t-446254-34-8</t>
  </si>
  <si>
    <t>DTXSID10879885</t>
  </si>
  <si>
    <t>t-446254-35-9</t>
  </si>
  <si>
    <t>DTXSID70879886</t>
  </si>
  <si>
    <t>t-446254-36-0</t>
  </si>
  <si>
    <t>DTXSID30879887</t>
  </si>
  <si>
    <t>t-446254-37-1</t>
  </si>
  <si>
    <t>DTXSID90879888</t>
  </si>
  <si>
    <t>t-446254-38-2</t>
  </si>
  <si>
    <t>DTXSID50879889</t>
  </si>
  <si>
    <t>t-446254-39-3</t>
  </si>
  <si>
    <t>DTXSID20879891</t>
  </si>
  <si>
    <t>t-446254-40-6</t>
  </si>
  <si>
    <t>DTXSID80879892</t>
  </si>
  <si>
    <t>t-446254-41-7</t>
  </si>
  <si>
    <t>DTXSID40879893</t>
  </si>
  <si>
    <t>t-446254-42-8</t>
  </si>
  <si>
    <t>DTXSID00879894</t>
  </si>
  <si>
    <t>t-446254-43-9</t>
  </si>
  <si>
    <t>DTXSID20879896</t>
  </si>
  <si>
    <t>t-446254-45-1</t>
  </si>
  <si>
    <t>DTXSID80879897</t>
  </si>
  <si>
    <t>t-446254-48-4</t>
  </si>
  <si>
    <t>DTXSID40879898</t>
  </si>
  <si>
    <t>t-446254-50-8</t>
  </si>
  <si>
    <t>DTXSID00879899</t>
  </si>
  <si>
    <t>t-446254-51-9</t>
  </si>
  <si>
    <t>DTXSID50879900</t>
  </si>
  <si>
    <t>t-446254-52-0</t>
  </si>
  <si>
    <t>DTXSID10879901</t>
  </si>
  <si>
    <t>t-446254-53-1</t>
  </si>
  <si>
    <t>DTXSID70879902</t>
  </si>
  <si>
    <t>t-446254-54-2</t>
  </si>
  <si>
    <t>DTXSID30879903</t>
  </si>
  <si>
    <t>t-446254-55-3</t>
  </si>
  <si>
    <t>DTXSID90879904</t>
  </si>
  <si>
    <t>t-446254-56-4</t>
  </si>
  <si>
    <t>DTXSID50879905</t>
  </si>
  <si>
    <t>t-446254-57-5</t>
  </si>
  <si>
    <t>DTXSID10879906</t>
  </si>
  <si>
    <t>t-446254-58-6</t>
  </si>
  <si>
    <t>DTXSID70879907</t>
  </si>
  <si>
    <t>t-446254-59-7</t>
  </si>
  <si>
    <t>DTXSID30879908</t>
  </si>
  <si>
    <t>t-446254-60-0</t>
  </si>
  <si>
    <t>DTXSID90785354</t>
  </si>
  <si>
    <t>t-446254-61-1</t>
  </si>
  <si>
    <t>DTXSID90879909</t>
  </si>
  <si>
    <t>t-446254-62-2</t>
  </si>
  <si>
    <t>DTXSID00879910</t>
  </si>
  <si>
    <t>t-446254-63-3</t>
  </si>
  <si>
    <t>DTXSID60879911</t>
  </si>
  <si>
    <t>t-446254-64-4</t>
  </si>
  <si>
    <t>DTXSID20879912</t>
  </si>
  <si>
    <t>t-446254-65-5</t>
  </si>
  <si>
    <t>DTXSID80879913</t>
  </si>
  <si>
    <t>t-446254-66-6</t>
  </si>
  <si>
    <t>DTXSID40879914</t>
  </si>
  <si>
    <t>t-446254-67-7</t>
  </si>
  <si>
    <t>DTXSID00879915</t>
  </si>
  <si>
    <t>t-446254-68-8</t>
  </si>
  <si>
    <t>DTXSID60879916</t>
  </si>
  <si>
    <t>t-446254-69-9</t>
  </si>
  <si>
    <t>DTXSID80879918</t>
  </si>
  <si>
    <t>t-446254-70-2</t>
  </si>
  <si>
    <t>DTXSID40879919</t>
  </si>
  <si>
    <t>t-446254-71-3</t>
  </si>
  <si>
    <t>DTXSID50879920</t>
  </si>
  <si>
    <t>t-446254-72-4</t>
  </si>
  <si>
    <t>DTXSID10879921</t>
  </si>
  <si>
    <t>t-446254-73-5</t>
  </si>
  <si>
    <t>DTXSID70879922</t>
  </si>
  <si>
    <t>t-446254-74-6</t>
  </si>
  <si>
    <t>DTXSID30879923</t>
  </si>
  <si>
    <t>t-446254-75-7</t>
  </si>
  <si>
    <t>DTXSID90879924</t>
  </si>
  <si>
    <t>t-446254-76-8</t>
  </si>
  <si>
    <t>DTXSID50879925</t>
  </si>
  <si>
    <t>t-446254-77-9</t>
  </si>
  <si>
    <t>DTXSID10879926</t>
  </si>
  <si>
    <t>t-446254-78-0</t>
  </si>
  <si>
    <t>DTXSID70879927</t>
  </si>
  <si>
    <t>t-446254-79-1</t>
  </si>
  <si>
    <t>DTXSID30879928</t>
  </si>
  <si>
    <t>t-446254-80-4</t>
  </si>
  <si>
    <t>DTXSID40724016</t>
  </si>
  <si>
    <t>t-446254-81-5</t>
  </si>
  <si>
    <t>DTXSID90879929</t>
  </si>
  <si>
    <t>t-446254-82-6</t>
  </si>
  <si>
    <t>DTXSID00879930</t>
  </si>
  <si>
    <t>t-446254-83-7</t>
  </si>
  <si>
    <t>DTXSID60879931</t>
  </si>
  <si>
    <t>t-446254-84-8</t>
  </si>
  <si>
    <t>DTXSID20879932</t>
  </si>
  <si>
    <t>t-446254-85-9</t>
  </si>
  <si>
    <t>DTXSID80879933</t>
  </si>
  <si>
    <t>t-446254-86-0</t>
  </si>
  <si>
    <t>DTXSID40879934</t>
  </si>
  <si>
    <t>t-446254-87-1</t>
  </si>
  <si>
    <t>DTXSID00879935</t>
  </si>
  <si>
    <t>t-446254-88-2</t>
  </si>
  <si>
    <t>DTXSID70881106</t>
  </si>
  <si>
    <t>t-446254-89-3</t>
  </si>
  <si>
    <t>DTXSID60879936</t>
  </si>
  <si>
    <t>t-446254-90-6</t>
  </si>
  <si>
    <t>DTXSID20879937</t>
  </si>
  <si>
    <t>t-446254-91-7</t>
  </si>
  <si>
    <t>DTXSID80879938</t>
  </si>
  <si>
    <t>t-446254-92-8</t>
  </si>
  <si>
    <t>DTXSID40879939</t>
  </si>
  <si>
    <t>t-446254-93-9</t>
  </si>
  <si>
    <t>DTXSID50879940</t>
  </si>
  <si>
    <t>t-446254-94-0</t>
  </si>
  <si>
    <t>DTXSID10879941</t>
  </si>
  <si>
    <t>t-446254-95-1</t>
  </si>
  <si>
    <t>DTXSID70879942</t>
  </si>
  <si>
    <t>t-446254-96-2</t>
  </si>
  <si>
    <t>DTXSID30785353</t>
  </si>
  <si>
    <t>t-446254-97-3</t>
  </si>
  <si>
    <t>DTXSID90879944</t>
  </si>
  <si>
    <t>t-446254-98-4</t>
  </si>
  <si>
    <t>DTXSID50879945</t>
  </si>
  <si>
    <t>t-446254-99-5</t>
  </si>
  <si>
    <t>DTXSID10879946</t>
  </si>
  <si>
    <t>t-446255-00-1</t>
  </si>
  <si>
    <t>DTXSID70879947</t>
  </si>
  <si>
    <t>t-446255-01-2</t>
  </si>
  <si>
    <t>DTXSID30879948</t>
  </si>
  <si>
    <t>t-446255-02-3</t>
  </si>
  <si>
    <t>DTXSID90879949</t>
  </si>
  <si>
    <t>t-446255-03-4</t>
  </si>
  <si>
    <t>DTXSID60879951</t>
  </si>
  <si>
    <t>t-446255-04-5</t>
  </si>
  <si>
    <t>DTXSID20879952</t>
  </si>
  <si>
    <t>t-446255-05-6</t>
  </si>
  <si>
    <t>DTXSID80879953</t>
  </si>
  <si>
    <t>t-446255-06-7</t>
  </si>
  <si>
    <t>DTXSID40879954</t>
  </si>
  <si>
    <t>t-446255-07-8</t>
  </si>
  <si>
    <t>DTXSID00879955</t>
  </si>
  <si>
    <t>t-446255-08-9</t>
  </si>
  <si>
    <t>DTXSID60879956</t>
  </si>
  <si>
    <t>t-446255-09-0</t>
  </si>
  <si>
    <t>DTXSID20879957</t>
  </si>
  <si>
    <t>t-446255-10-3</t>
  </si>
  <si>
    <t>DTXSID80879958</t>
  </si>
  <si>
    <t>t-446255-11-4</t>
  </si>
  <si>
    <t>DTXSID40879959</t>
  </si>
  <si>
    <t>t-446255-12-5</t>
  </si>
  <si>
    <t>DTXSID50879960</t>
  </si>
  <si>
    <t>t-446255-13-6</t>
  </si>
  <si>
    <t>DTXSID10879961</t>
  </si>
  <si>
    <t>t-446255-14-7</t>
  </si>
  <si>
    <t>DTXSID70879962</t>
  </si>
  <si>
    <t>t-446255-15-8</t>
  </si>
  <si>
    <t>DTXSID30879963</t>
  </si>
  <si>
    <t>t-446255-16-9</t>
  </si>
  <si>
    <t>DTXSID90879964</t>
  </si>
  <si>
    <t>t-446255-17-0</t>
  </si>
  <si>
    <t>DTXSID10879966</t>
  </si>
  <si>
    <t>t-446255-18-1</t>
  </si>
  <si>
    <t>DTXSID30879968</t>
  </si>
  <si>
    <t>t-446255-19-2</t>
  </si>
  <si>
    <t>DTXSID80873971</t>
  </si>
  <si>
    <t>t-446255-21-6</t>
  </si>
  <si>
    <t>DTXSID60879971</t>
  </si>
  <si>
    <t>t-446255-22-7</t>
  </si>
  <si>
    <t>DTXSID20879972</t>
  </si>
  <si>
    <t>t-446255-23-8</t>
  </si>
  <si>
    <t>DTXSID40879974</t>
  </si>
  <si>
    <t>t-446255-24-9</t>
  </si>
  <si>
    <t>DTXSID00879975</t>
  </si>
  <si>
    <t>t-446255-25-0</t>
  </si>
  <si>
    <t>DTXSID60879976</t>
  </si>
  <si>
    <t>t-446255-26-1</t>
  </si>
  <si>
    <t>DTXSID40873972</t>
  </si>
  <si>
    <t>t-446255-27-2</t>
  </si>
  <si>
    <t>DTXSID80879978</t>
  </si>
  <si>
    <t>t-446255-28-3</t>
  </si>
  <si>
    <t>DTXSID40879979</t>
  </si>
  <si>
    <t>t-446255-30-7</t>
  </si>
  <si>
    <t>DTXSID10704805</t>
  </si>
  <si>
    <t>t-446255-34-1</t>
  </si>
  <si>
    <t>DTXSID10879981</t>
  </si>
  <si>
    <t>t-446255-38-5</t>
  </si>
  <si>
    <t>DTXSID4074774</t>
  </si>
  <si>
    <t>t-446255-39-6</t>
  </si>
  <si>
    <t>DTXSID3074789</t>
  </si>
  <si>
    <t>t-446255-42-1</t>
  </si>
  <si>
    <t>DTXSID30879988</t>
  </si>
  <si>
    <t>t-446255-43-2</t>
  </si>
  <si>
    <t>DTXSID70879982</t>
  </si>
  <si>
    <t>t-446255-46-5</t>
  </si>
  <si>
    <t>DTXSID30879983</t>
  </si>
  <si>
    <t>t-446255-50-1</t>
  </si>
  <si>
    <t>DTXSID90879984</t>
  </si>
  <si>
    <t>t-446255-54-5</t>
  </si>
  <si>
    <t>DTXSID00196255</t>
  </si>
  <si>
    <t>t-446255-56-7</t>
  </si>
  <si>
    <t>DTXSID4074776</t>
  </si>
  <si>
    <t>t-497107-13-8</t>
  </si>
  <si>
    <t>DTXSID30573656</t>
  </si>
  <si>
    <t>t-678970-15-5</t>
  </si>
  <si>
    <t>DTXSID401016672</t>
  </si>
  <si>
    <t>t-678970-16-6</t>
  </si>
  <si>
    <t>DTXSID30467127</t>
  </si>
  <si>
    <t>t-678970-17-7</t>
  </si>
  <si>
    <t>DTXSID701016671</t>
  </si>
  <si>
    <t>t-855992-98-2</t>
  </si>
  <si>
    <t>DTXSID501016706</t>
  </si>
  <si>
    <t>polyhalogenated carbocycles polyhalogenated benzene aliphatics and functionalized</t>
  </si>
  <si>
    <t>t-855993-01-0</t>
  </si>
  <si>
    <t>DTXSID201016707</t>
  </si>
  <si>
    <t>t-860302-33-6</t>
  </si>
  <si>
    <t>DTXSID70880073</t>
  </si>
  <si>
    <t>t-893843-07-7</t>
  </si>
  <si>
    <t>DTXSID901016677</t>
  </si>
  <si>
    <t>t-1025956-65-3</t>
  </si>
  <si>
    <t>DTXSID601016680</t>
  </si>
  <si>
    <t>t-1047637-37-5</t>
  </si>
  <si>
    <t>DTXSID20893653</t>
  </si>
  <si>
    <t>t-1084889-51-9</t>
  </si>
  <si>
    <t>DTXSID30858238</t>
  </si>
  <si>
    <t>t-1093632-34-8</t>
  </si>
  <si>
    <t>DTXSID20891513</t>
  </si>
  <si>
    <t>t-1372804-76-6</t>
  </si>
  <si>
    <t>DTXSID901018497</t>
  </si>
  <si>
    <t>t-1373346-90-7</t>
  </si>
  <si>
    <t>DTXSID001016682</t>
  </si>
  <si>
    <t>t-1401974-24-0</t>
  </si>
  <si>
    <t>DTXSID20894307</t>
  </si>
  <si>
    <t>t-1402738-52-6</t>
  </si>
  <si>
    <t>DTXSID80894308</t>
  </si>
  <si>
    <t>t-1417900-96-9</t>
  </si>
  <si>
    <t>DTXSID50894315</t>
  </si>
  <si>
    <t>t-1852481-27-6</t>
  </si>
  <si>
    <t>DTXSID30860639</t>
  </si>
  <si>
    <t>t-2097144-43-7</t>
  </si>
  <si>
    <t>DTXSID301018499</t>
  </si>
  <si>
    <t>t-2097144-45-9</t>
  </si>
  <si>
    <t>DTXSID101018500</t>
  </si>
  <si>
    <t>t-2097144-46-0</t>
  </si>
  <si>
    <t>DTXSID001010941</t>
  </si>
  <si>
    <t>t-2097144-47-1</t>
  </si>
  <si>
    <t>DTXSID701010942</t>
  </si>
  <si>
    <t>t-2097144-48-2</t>
  </si>
  <si>
    <t>DTXSID401010943</t>
  </si>
  <si>
    <t>t-2167063-57-0</t>
  </si>
  <si>
    <t>DTXSID30949579</t>
  </si>
  <si>
    <t>t-34621-99-3</t>
  </si>
  <si>
    <t>DTXSID00956119</t>
  </si>
  <si>
    <t>t-NOCAS_872-42-2</t>
  </si>
  <si>
    <t>DTXSID60872422</t>
  </si>
  <si>
    <t>t-NOCAS_872-42-3</t>
  </si>
  <si>
    <t>DTXSID20872423</t>
  </si>
  <si>
    <t>t-40120-74-9</t>
  </si>
  <si>
    <t>DTXSID90871387</t>
  </si>
  <si>
    <t>TRI 2015-2019</t>
  </si>
  <si>
    <t>TSCA Status</t>
  </si>
  <si>
    <t>Total Count of Patents</t>
  </si>
  <si>
    <t>International Registries</t>
  </si>
  <si>
    <t>OFR Data Source Score</t>
  </si>
  <si>
    <t>OFR QSUR Score</t>
  </si>
  <si>
    <t>Totals →</t>
  </si>
  <si>
    <t>By Year</t>
  </si>
  <si>
    <t>Count of Patents</t>
  </si>
  <si>
    <t>Count of Patents with OFR keywords in Abstract</t>
  </si>
  <si>
    <t>Count of patents with OFR keywords in both Title and Abstract</t>
  </si>
  <si>
    <t>1980 and before</t>
  </si>
  <si>
    <t>1981-2000</t>
  </si>
  <si>
    <t>2001 and after</t>
  </si>
  <si>
    <t>Total</t>
  </si>
  <si>
    <t>Literature  Review Sources</t>
  </si>
  <si>
    <t>Percent Post-2000 Patents</t>
  </si>
  <si>
    <t>Percent Post-2000 Patents with OFR Keywords in Abstract</t>
  </si>
  <si>
    <t>Reported on CDR, TSCA (Active), TRI, or HPCDS</t>
  </si>
  <si>
    <t>Reported on TSCA (Inactive) or International Registries</t>
  </si>
  <si>
    <t>CAS Number</t>
  </si>
  <si>
    <t>PubChem CID</t>
  </si>
  <si>
    <t>Chemical Name</t>
  </si>
  <si>
    <t>OFR Chemical Name</t>
  </si>
  <si>
    <t>OFR CAS</t>
  </si>
  <si>
    <t>Category</t>
  </si>
  <si>
    <t>California</t>
  </si>
  <si>
    <t>Canada</t>
  </si>
  <si>
    <t>Delaware</t>
  </si>
  <si>
    <t>EU</t>
  </si>
  <si>
    <t>Georgia</t>
  </si>
  <si>
    <t>Hawaii</t>
  </si>
  <si>
    <t>Illinois</t>
  </si>
  <si>
    <t>Iowa</t>
  </si>
  <si>
    <t>Japan</t>
  </si>
  <si>
    <t>Maine</t>
  </si>
  <si>
    <t>Maryland</t>
  </si>
  <si>
    <t>Massachusetts</t>
  </si>
  <si>
    <t>Michigan</t>
  </si>
  <si>
    <t>Minnesota</t>
  </si>
  <si>
    <t>Nevada</t>
  </si>
  <si>
    <t>New Hampshire</t>
  </si>
  <si>
    <t>New Jersey</t>
  </si>
  <si>
    <t>New York</t>
  </si>
  <si>
    <t>Oregon</t>
  </si>
  <si>
    <t>Rhode Island</t>
  </si>
  <si>
    <t>Stockholm Convention</t>
  </si>
  <si>
    <t>US</t>
  </si>
  <si>
    <t>Vermont</t>
  </si>
  <si>
    <t>Virginia</t>
  </si>
  <si>
    <t>Washington</t>
  </si>
  <si>
    <t>Washington D.C.</t>
  </si>
  <si>
    <t>West Virginia</t>
  </si>
  <si>
    <t>OFRs (generally)</t>
  </si>
  <si>
    <t>-</t>
  </si>
  <si>
    <t>X</t>
  </si>
  <si>
    <t>Polybrominated biphenyls (generally)</t>
  </si>
  <si>
    <t>Pentabromodiphenyl ether mixture [DE-71 (technical grade)]</t>
  </si>
  <si>
    <t>Polybrominated diphenyl ethers (generally)</t>
  </si>
  <si>
    <t>U.S./ Int'l Regulatory Lists</t>
  </si>
  <si>
    <t>Chemical Abstracts Service identifier.</t>
  </si>
  <si>
    <t>Assigned Chemical Name as determined by CPSC.</t>
  </si>
  <si>
    <t>CDR, TSCA (Active), TRI, or HPCDS</t>
  </si>
  <si>
    <t xml:space="preserve">Point-based. Indicative of current industrial activity and presence in materials of concern. One point for presence in CDR Production Volume (Manufacturing and Importing) between 2010-2015. One point for presence on the current TSCA registry as an Active substance. One point for presence on EPA's Toxics Release Inventory. One point for presence on the High Priority Chemicals Data System, with an additional 0.5 if the chemical is reported at a concentration greater than or equal to 0.1 percent. </t>
  </si>
  <si>
    <t>TSCA (Inactive) or Int'l Registries</t>
  </si>
  <si>
    <t>Point-based. Indicative of potential or past use in commerce. One point for presence on the current TSCA registry as an Inactive substance. One point if the chemical is found on any of the five international registries evaluated (see Exhibit B-1 for registry details).</t>
  </si>
  <si>
    <t>Number of sources from the Targeted Literature Review which referenced the chemical.  See details within each class-based appendix and additional methodology in Section 3.2.6 of the main report.</t>
  </si>
  <si>
    <t>Initial Data Source Score</t>
  </si>
  <si>
    <t>High-Medium-Low score indicating potential for use as a flame retardant in commerce given to each chemical based on CPSC initial review of U.S. and international reports on flame retardants and key literature (see Section 3.2.1 of the main report for details).</t>
  </si>
  <si>
    <t>Quantitative Structure-Use Relationship (QSUR) score provided for most chemicals indicating similarity in structure to known OFRs and likelihood of potential use as an OFR through similar chemistry. Provided by U.S. EPA.</t>
  </si>
  <si>
    <t>Total count of patents returned from a search of the associated Compound Identifier (CID) in PubChem. If chemicals were not associated with a CID, "No CID" is reported and no value appears in the following two fields.</t>
  </si>
  <si>
    <t>% Post-2000 Patents</t>
  </si>
  <si>
    <t>Percent of patents that are recent, defined as a priority data of 2001 or later.</t>
  </si>
  <si>
    <t>% Post-2000 Patents with OFR Keywords in Abstract</t>
  </si>
  <si>
    <t>Percent of recent patents that contain any of the designated OFR keywords in the patent abstract. The OFR keywords/phrases are:  "flame retard|flame-retard|flameproof|flame-resist|fire retard|fire-retard|fireproof|fire resist|fire-resist|BFR|OFR."</t>
  </si>
  <si>
    <t>Presence of chemical on any of the state, U.S., or International regulatory lists identified in Appendix Q.</t>
  </si>
  <si>
    <t>Synthesis Tab metadata</t>
  </si>
  <si>
    <t>Name in Spreadsheet</t>
  </si>
  <si>
    <t>Definition</t>
  </si>
  <si>
    <t>Also on Tab</t>
  </si>
  <si>
    <t>From Tab OFR Regulations. Counts number of state, U.S., and International regulations specific to FRs that contain this compound.</t>
  </si>
  <si>
    <t xml:space="preserve">Interim field </t>
  </si>
  <si>
    <t>From tab TRI. Indicates whether a compound was reported on the Toxics Release Inventory between 2015-2019.</t>
  </si>
  <si>
    <t>PubChem Compound Identifier (not all CAS numbers tie to a specific CID)</t>
  </si>
  <si>
    <t xml:space="preserve">Tab Lit Cites. Indicates the number of market/use-related citations reviewed (N=187) that reference the chemical. </t>
  </si>
  <si>
    <t>EPA DTXSID identifier</t>
  </si>
  <si>
    <t>Chemical Class, as per CPSC and NAS categories</t>
  </si>
  <si>
    <t>Chemical Abstracts Service identifier with "t-" at front to ensure formatting/retention of digits</t>
  </si>
  <si>
    <t>On tab Summary from tab HPCDS. Indicates the chemical has been reported to HPCDS. If "L", all reports are at &lt;1,000 ppm (&lt;0.1%). If "H", at least one report was at 1,000 ppm (0.1%) or greater (2012-2020).</t>
  </si>
  <si>
    <t>On tab Summary from Tab Inventory. Indicates the number of non-US inventories/registries the chemical appears on (EU, Canada, Mexico, Japan, China).</t>
  </si>
  <si>
    <t>On tab Summary from tab CDR. Indicates that PV (manufacturing or importing) for the chemical has been reported in at least one year 2010-2015.</t>
  </si>
  <si>
    <t xml:space="preserve">On tab Summary from tab Inventory. Indicates whether chemical is an active or inactive TSCA Inventory substance. Blank indicates the chemical is not on the Inventory. </t>
  </si>
  <si>
    <t>Name in Appendices Table</t>
  </si>
  <si>
    <t>CDR or HPCDS</t>
  </si>
  <si>
    <t>OFR_Flag1</t>
  </si>
  <si>
    <t>OFR_Flag2</t>
  </si>
  <si>
    <t>Synonyms</t>
  </si>
  <si>
    <t>Cyclododecane, hexabromo-</t>
  </si>
  <si>
    <t>(+/-)-alpha-Hexabromocyclododecane</t>
  </si>
  <si>
    <t>alpha-HBCD</t>
  </si>
  <si>
    <t>beta-HBCD</t>
  </si>
  <si>
    <t>gamma-HBCD</t>
  </si>
  <si>
    <t>HBCD</t>
  </si>
  <si>
    <t>Saytex BCL 462</t>
  </si>
  <si>
    <t>Graphlox; Perchlorocyclopentadiene; HCCPD</t>
  </si>
  <si>
    <t>BRN 1762849</t>
  </si>
  <si>
    <t>BRN 1738921</t>
  </si>
  <si>
    <t>Chlorowax 500C</t>
  </si>
  <si>
    <t>BRN 1304582</t>
  </si>
  <si>
    <t>multiple</t>
  </si>
  <si>
    <t>BRN 1737429</t>
  </si>
  <si>
    <t>BRN 1098321; Acetylene tetrabomide; Muthmann's liquid</t>
  </si>
  <si>
    <t>BRN 1719127; Brominex 257</t>
  </si>
  <si>
    <t>OctaInd</t>
  </si>
  <si>
    <t>BRN 2209258</t>
  </si>
  <si>
    <t>BRN 2097341</t>
  </si>
  <si>
    <t>FIREMASTER 2100; Saytex 8010</t>
  </si>
  <si>
    <t>BRN 3133073</t>
  </si>
  <si>
    <t>Flammex 5bt; FR-705</t>
  </si>
  <si>
    <t>BRN 0907323; Dowspray 9; Styrene dibromide</t>
  </si>
  <si>
    <t>PBB-29</t>
  </si>
  <si>
    <t>PBB-197</t>
  </si>
  <si>
    <t>PBB 207; Bromkal 80-9D</t>
  </si>
  <si>
    <t>PBB-208</t>
  </si>
  <si>
    <t>PBB-209</t>
  </si>
  <si>
    <t>PBB-80</t>
  </si>
  <si>
    <t>BB-8</t>
  </si>
  <si>
    <t>PBB-153</t>
  </si>
  <si>
    <t>PBB-202</t>
  </si>
  <si>
    <t>FIREMASTER BP-6</t>
  </si>
  <si>
    <t>BB-49</t>
  </si>
  <si>
    <t>PBB-169</t>
  </si>
  <si>
    <t>PARAGOS 530416</t>
  </si>
  <si>
    <t>PBB-180</t>
  </si>
  <si>
    <t>PBB-149</t>
  </si>
  <si>
    <t>PBB-196</t>
  </si>
  <si>
    <t>PBB-201</t>
  </si>
  <si>
    <t>4-Biphenyl bromide; RARECHEM BB AA 0021</t>
  </si>
  <si>
    <t>PBB-15</t>
  </si>
  <si>
    <t>TBBPA-DBPE</t>
  </si>
  <si>
    <t>TBBPA-BAE</t>
  </si>
  <si>
    <t>TBBPA-BGE</t>
  </si>
  <si>
    <t>TBBPA-BOAC</t>
  </si>
  <si>
    <t>TBBPA-BP</t>
  </si>
  <si>
    <t>TBBPA-BME</t>
  </si>
  <si>
    <t>TBBPA-BHEE</t>
  </si>
  <si>
    <t>TBBPS-BA</t>
  </si>
  <si>
    <t>TBBPA-BHEEBA</t>
  </si>
  <si>
    <t>TBBPS-BME</t>
  </si>
  <si>
    <t>TBBPA</t>
  </si>
  <si>
    <t>HCBCH-DCAnh</t>
  </si>
  <si>
    <t>HCBCH-DCA</t>
  </si>
  <si>
    <t>DDC-CO</t>
  </si>
  <si>
    <t>DDC-Ant</t>
  </si>
  <si>
    <t>DDC-DBF</t>
  </si>
  <si>
    <t>HCTBPH</t>
  </si>
  <si>
    <t>DBHCTD</t>
  </si>
  <si>
    <t>BDE-3; 4-Bromodiphenyl ether</t>
  </si>
  <si>
    <t>BDE-209; DecaBDE; Decabromobiphenyl oxide</t>
  </si>
  <si>
    <t>BDE-184</t>
  </si>
  <si>
    <t>BDE-16</t>
  </si>
  <si>
    <t>BDE-17</t>
  </si>
  <si>
    <t>BDE-25</t>
  </si>
  <si>
    <t>BDE-33</t>
  </si>
  <si>
    <t>BDE-36</t>
  </si>
  <si>
    <t>BDE-30</t>
  </si>
  <si>
    <t>BDE-85</t>
  </si>
  <si>
    <t>BDE-128</t>
  </si>
  <si>
    <t>BDE-138</t>
  </si>
  <si>
    <t>BDE-51</t>
  </si>
  <si>
    <t>BDE-66</t>
  </si>
  <si>
    <t>BDE-71</t>
  </si>
  <si>
    <t>BDE-100</t>
  </si>
  <si>
    <t>BDE-116</t>
  </si>
  <si>
    <t>BDE-119</t>
  </si>
  <si>
    <t>BDE-190</t>
  </si>
  <si>
    <t>BDE-15</t>
  </si>
  <si>
    <t>BDE-154</t>
  </si>
  <si>
    <t>BDE-183</t>
  </si>
  <si>
    <t>BDE-49</t>
  </si>
  <si>
    <t>PentaDBE</t>
  </si>
  <si>
    <t>BDE-194; OctaBDE</t>
  </si>
  <si>
    <t>BDE-82</t>
  </si>
  <si>
    <t>BDE-155</t>
  </si>
  <si>
    <t>BDE-126</t>
  </si>
  <si>
    <t>BDE-156</t>
  </si>
  <si>
    <t>BDE-39</t>
  </si>
  <si>
    <t>BDE-28</t>
  </si>
  <si>
    <t>BDE-208</t>
  </si>
  <si>
    <t>BDE-68</t>
  </si>
  <si>
    <t>BDE-90</t>
  </si>
  <si>
    <t>BDE-118</t>
  </si>
  <si>
    <t>BDE-139</t>
  </si>
  <si>
    <t>BDE-191</t>
  </si>
  <si>
    <t>BDE-195</t>
  </si>
  <si>
    <t>BDE-204</t>
  </si>
  <si>
    <t>BDE-205</t>
  </si>
  <si>
    <t>BDE-47</t>
  </si>
  <si>
    <t>BDE-99; DE-71</t>
  </si>
  <si>
    <t>BDE-206</t>
  </si>
  <si>
    <t>BDE-153</t>
  </si>
  <si>
    <t>3-Bromodiphenyl ether; 3-Phenoxybromobenzene</t>
  </si>
  <si>
    <t>BDE-11; PBDE-11</t>
  </si>
  <si>
    <t>2-bromodiphenyl ether</t>
  </si>
  <si>
    <t>BDE-194</t>
  </si>
  <si>
    <t>BCMP-BCMEP</t>
  </si>
  <si>
    <t>TCEP</t>
  </si>
  <si>
    <t>TDBPP</t>
  </si>
  <si>
    <t>TCIPP, TCPP</t>
  </si>
  <si>
    <t>TDCIPP, TDCPP</t>
  </si>
  <si>
    <t>TTBNPP</t>
  </si>
  <si>
    <t>BCMP-BCEP, V6</t>
  </si>
  <si>
    <t>TDCPP</t>
  </si>
  <si>
    <t>2,4,6-TBP</t>
  </si>
  <si>
    <t>Tetrabromobisphenol S</t>
  </si>
  <si>
    <t>PBR; Flammex 5BP</t>
  </si>
  <si>
    <t>2,4-DBP; FR-612</t>
  </si>
  <si>
    <t>(Allyloxy)tribromobenzene</t>
  </si>
  <si>
    <t>FR-913; TBP-AE</t>
  </si>
  <si>
    <t>Bromkal 73-5PE</t>
  </si>
  <si>
    <t>BRN 3338650; Flammex 5AE</t>
  </si>
  <si>
    <t>BTBPE; FireMaster 680; FireMaster FF 680</t>
  </si>
  <si>
    <t>2,4,6-TBA</t>
  </si>
  <si>
    <t>FireMaster 695; Pyro-Chek 77B</t>
  </si>
  <si>
    <t>BRN 0211560; Niagathal; Tetrathal</t>
  </si>
  <si>
    <t>BRN 1885828</t>
  </si>
  <si>
    <t>Firemaster 550 component</t>
  </si>
  <si>
    <t>BT 93; BT 93W; BT-93D; Citex BT 93; Saytex BT 93; Saytex BT 93W; Saytex BT93</t>
  </si>
  <si>
    <t>BRN 1914906</t>
  </si>
  <si>
    <t>Bromophthal; Dion 6692 (VAN); FireMaster PHT 4; Firemaster Pht4; PHT 4; Saytex RB 49</t>
  </si>
  <si>
    <t>FR-245</t>
  </si>
  <si>
    <t>tCAS</t>
  </si>
  <si>
    <t>U.S./ Int'l Regulatory Lists 2</t>
  </si>
  <si>
    <t>Match?</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</si>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</sst>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33" x14ac:knownFonts="1">
    <font>
      <sz val="11"/>
      <color theme="1"/>
      <name val="Calibri"/>
      <family val="2"/>
      <scheme val="minor"/>
    </font>
    <font>
      <sz val="11"/>
      <color theme="1"/>
      <name val="Calibri"/>
      <family val="2"/>
      <scheme val="minor"/>
    </font>
    <font>
      <b/>
      <sz val="11"/>
      <color theme="0"/>
      <name val="Calibri"/>
      <family val="2"/>
      <scheme val="minor"/>
    </font>
    <font>
      <sz val="10"/>
      <color rgb="FF000000"/>
      <name val="Arial"/>
      <family val="2"/>
    </font>
    <font>
      <b/>
      <sz val="11"/>
      <color rgb="FFFFFFFF"/>
      <name val="Calibri"/>
      <family val="2"/>
    </font>
    <font>
      <sz val="11"/>
      <color rgb="FF000000"/>
      <name val="Calibri"/>
      <family val="2"/>
    </font>
    <font>
      <sz val="11"/>
      <color theme="1"/>
      <name val="Calibri"/>
      <family val="2"/>
    </font>
    <font>
      <b/>
      <sz val="11"/>
      <color theme="1"/>
      <name val="Calibri"/>
      <family val="2"/>
      <scheme val="minor"/>
    </font>
    <font>
      <sz val="8"/>
      <color theme="1"/>
      <name val="Trebuchet MS"/>
      <family val="2"/>
    </font>
    <font>
      <i/>
      <sz val="11"/>
      <color theme="1" tint="0.499984740745262"/>
      <name val="Calibri"/>
      <family val="2"/>
      <scheme val="minor"/>
    </font>
    <font>
      <b/>
      <u/>
      <sz val="11"/>
      <color theme="1"/>
      <name val="Calibri"/>
      <family val="2"/>
      <scheme val="minor"/>
    </font>
    <font>
      <u/>
      <sz val="11"/>
      <color theme="1"/>
      <name val="Calibri"/>
      <family val="2"/>
      <scheme val="minor"/>
    </font>
    <font>
      <sz val="11"/>
      <name val="Calibri"/>
      <family val="2"/>
      <scheme val="minor"/>
    </font>
    <font>
      <b/>
      <sz val="11"/>
      <name val="Calibri"/>
      <family val="2"/>
      <scheme val="minor"/>
    </font>
    <font>
      <b/>
      <sz val="8.5"/>
      <color rgb="FF003366"/>
      <name val="Trebuchet MS"/>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color rgb="FF000000"/>
      <name val="Trebuchet MS"/>
      <family val="2"/>
    </font>
    <font>
      <sz val="9"/>
      <color theme="1"/>
      <name val="Trebuchet MS"/>
      <family val="2"/>
    </font>
    <font>
      <i/>
      <sz val="11"/>
      <name val="Calibri"/>
      <family val="2"/>
      <scheme val="minor"/>
    </font>
    <font>
      <b/>
      <i/>
      <sz val="11"/>
      <name val="Calibri"/>
      <family val="2"/>
      <scheme val="minor"/>
    </font>
  </fonts>
  <fills count="40">
    <fill>
      <patternFill patternType="none"/>
    </fill>
    <fill>
      <patternFill patternType="gray125"/>
    </fill>
    <fill>
      <patternFill patternType="solid">
        <fgColor rgb="FF203764"/>
        <bgColor rgb="FF000000"/>
      </patternFill>
    </fill>
    <fill>
      <patternFill patternType="solid">
        <fgColor theme="4" tint="0.79998168889431442"/>
        <bgColor theme="4" tint="0.79998168889431442"/>
      </patternFill>
    </fill>
    <fill>
      <patternFill patternType="solid">
        <fgColor theme="4"/>
        <bgColor theme="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DE7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DE7F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thin">
        <color theme="4" tint="0.39997558519241921"/>
      </top>
      <bottom/>
      <diagonal/>
    </border>
    <border>
      <left style="thin">
        <color indexed="64"/>
      </left>
      <right/>
      <top style="thin">
        <color indexed="64"/>
      </top>
      <bottom style="double">
        <color rgb="FF4472C4"/>
      </bottom>
      <diagonal/>
    </border>
    <border>
      <left/>
      <right/>
      <top style="thin">
        <color indexed="64"/>
      </top>
      <bottom style="double">
        <color rgb="FF4472C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002060"/>
      </left>
      <right style="medium">
        <color rgb="FF002060"/>
      </right>
      <top style="thick">
        <color indexed="64"/>
      </top>
      <bottom style="medium">
        <color rgb="FFA6A6A6"/>
      </bottom>
      <diagonal/>
    </border>
    <border>
      <left/>
      <right style="medium">
        <color rgb="FF002060"/>
      </right>
      <top style="thick">
        <color indexed="64"/>
      </top>
      <bottom style="medium">
        <color rgb="FFA6A6A6"/>
      </bottom>
      <diagonal/>
    </border>
    <border>
      <left style="medium">
        <color rgb="FF002060"/>
      </left>
      <right style="medium">
        <color rgb="FF002060"/>
      </right>
      <top/>
      <bottom style="medium">
        <color rgb="FFA6A6A6"/>
      </bottom>
      <diagonal/>
    </border>
    <border>
      <left/>
      <right style="medium">
        <color rgb="FF002060"/>
      </right>
      <top/>
      <bottom style="medium">
        <color rgb="FFA6A6A6"/>
      </bottom>
      <diagonal/>
    </border>
    <border>
      <left style="medium">
        <color rgb="FF002060"/>
      </left>
      <right style="medium">
        <color rgb="FF002060"/>
      </right>
      <top/>
      <bottom style="medium">
        <color rgb="FF002060"/>
      </bottom>
      <diagonal/>
    </border>
    <border>
      <left/>
      <right style="medium">
        <color rgb="FF002060"/>
      </right>
      <top/>
      <bottom style="medium">
        <color rgb="FF002060"/>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43" fontId="1" fillId="0" borderId="0" applyFont="0" applyFill="0" applyBorder="0" applyAlignment="0" applyProtection="0"/>
    <xf numFmtId="0" fontId="3" fillId="0" borderId="0"/>
    <xf numFmtId="9" fontId="1" fillId="0" borderId="0" applyFont="0" applyFill="0" applyBorder="0" applyAlignment="0" applyProtection="0"/>
    <xf numFmtId="0" fontId="15" fillId="0" borderId="0" applyNumberFormat="0" applyFill="0" applyBorder="0" applyAlignment="0" applyProtection="0"/>
    <xf numFmtId="0" fontId="16" fillId="0" borderId="18" applyNumberFormat="0" applyFill="0" applyAlignment="0" applyProtection="0"/>
    <xf numFmtId="0" fontId="17" fillId="0" borderId="19" applyNumberFormat="0" applyFill="0" applyAlignment="0" applyProtection="0"/>
    <xf numFmtId="0" fontId="18" fillId="0" borderId="20" applyNumberFormat="0" applyFill="0" applyAlignment="0" applyProtection="0"/>
    <xf numFmtId="0" fontId="18" fillId="0" borderId="0" applyNumberFormat="0" applyFill="0" applyBorder="0" applyAlignment="0" applyProtection="0"/>
    <xf numFmtId="0" fontId="19" fillId="8" borderId="0" applyNumberFormat="0" applyBorder="0" applyAlignment="0" applyProtection="0"/>
    <xf numFmtId="0" fontId="20" fillId="9" borderId="0" applyNumberFormat="0" applyBorder="0" applyAlignment="0" applyProtection="0"/>
    <xf numFmtId="0" fontId="21" fillId="10" borderId="0" applyNumberFormat="0" applyBorder="0" applyAlignment="0" applyProtection="0"/>
    <xf numFmtId="0" fontId="22" fillId="11" borderId="21" applyNumberFormat="0" applyAlignment="0" applyProtection="0"/>
    <xf numFmtId="0" fontId="23" fillId="12" borderId="22" applyNumberFormat="0" applyAlignment="0" applyProtection="0"/>
    <xf numFmtId="0" fontId="24" fillId="12" borderId="21" applyNumberFormat="0" applyAlignment="0" applyProtection="0"/>
    <xf numFmtId="0" fontId="25" fillId="0" borderId="23" applyNumberFormat="0" applyFill="0" applyAlignment="0" applyProtection="0"/>
    <xf numFmtId="0" fontId="2" fillId="13" borderId="24" applyNumberFormat="0" applyAlignment="0" applyProtection="0"/>
    <xf numFmtId="0" fontId="26" fillId="0" borderId="0" applyNumberFormat="0" applyFill="0" applyBorder="0" applyAlignment="0" applyProtection="0"/>
    <xf numFmtId="0" fontId="1" fillId="14" borderId="25" applyNumberFormat="0" applyFont="0" applyAlignment="0" applyProtection="0"/>
    <xf numFmtId="0" fontId="27" fillId="0" borderId="0" applyNumberFormat="0" applyFill="0" applyBorder="0" applyAlignment="0" applyProtection="0"/>
    <xf numFmtId="0" fontId="7" fillId="0" borderId="26" applyNumberFormat="0" applyFill="0" applyAlignment="0" applyProtection="0"/>
    <xf numFmtId="0" fontId="2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8"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cellStyleXfs>
  <cellXfs count="81">
    <xf numFmtId="0" fontId="0" fillId="0" borderId="0" xfId="0"/>
    <xf numFmtId="0" fontId="0" fillId="0" borderId="0" xfId="0" applyAlignment="1">
      <alignment horizontal="left"/>
    </xf>
    <xf numFmtId="0" fontId="0" fillId="3" borderId="6" xfId="0" applyFont="1" applyFill="1" applyBorder="1"/>
    <xf numFmtId="164" fontId="0" fillId="3" borderId="6" xfId="1" applyNumberFormat="1" applyFont="1" applyFill="1" applyBorder="1"/>
    <xf numFmtId="0" fontId="0" fillId="0" borderId="6" xfId="0" applyFont="1" applyBorder="1"/>
    <xf numFmtId="164" fontId="0" fillId="0" borderId="6" xfId="1" applyNumberFormat="1" applyFont="1" applyBorder="1"/>
    <xf numFmtId="0" fontId="2" fillId="4" borderId="0" xfId="0" applyFont="1" applyFill="1" applyBorder="1"/>
    <xf numFmtId="0" fontId="0" fillId="3" borderId="0" xfId="0" applyFont="1" applyFill="1" applyBorder="1"/>
    <xf numFmtId="0" fontId="1" fillId="3" borderId="0" xfId="0" applyNumberFormat="1" applyFont="1" applyFill="1" applyBorder="1"/>
    <xf numFmtId="164" fontId="1" fillId="3" borderId="0" xfId="0" applyNumberFormat="1" applyFont="1" applyFill="1" applyBorder="1"/>
    <xf numFmtId="0" fontId="4" fillId="2" borderId="0" xfId="2" applyNumberFormat="1" applyFont="1" applyFill="1" applyBorder="1" applyAlignment="1">
      <alignment horizontal="center"/>
    </xf>
    <xf numFmtId="0" fontId="4" fillId="2" borderId="3" xfId="2" applyNumberFormat="1" applyFont="1" applyFill="1" applyBorder="1" applyAlignment="1">
      <alignment horizontal="center"/>
    </xf>
    <xf numFmtId="0" fontId="5" fillId="0" borderId="4" xfId="2" applyNumberFormat="1" applyFont="1" applyFill="1" applyBorder="1" applyAlignment="1"/>
    <xf numFmtId="0" fontId="6" fillId="0" borderId="4" xfId="0" applyFont="1" applyFill="1" applyBorder="1"/>
    <xf numFmtId="0" fontId="5" fillId="0" borderId="7" xfId="2" applyNumberFormat="1" applyFont="1" applyFill="1" applyBorder="1" applyAlignment="1"/>
    <xf numFmtId="0" fontId="5" fillId="0" borderId="1" xfId="2" applyNumberFormat="1" applyFont="1" applyFill="1" applyBorder="1" applyAlignment="1"/>
    <xf numFmtId="49" fontId="5" fillId="0" borderId="5" xfId="2" applyNumberFormat="1" applyFont="1" applyFill="1" applyBorder="1" applyAlignment="1"/>
    <xf numFmtId="49" fontId="6" fillId="0" borderId="5" xfId="0" applyNumberFormat="1" applyFont="1" applyFill="1" applyBorder="1" applyAlignment="1">
      <alignment horizontal="center"/>
    </xf>
    <xf numFmtId="49" fontId="5" fillId="0" borderId="8" xfId="2" applyNumberFormat="1" applyFont="1" applyFill="1" applyBorder="1" applyAlignment="1"/>
    <xf numFmtId="0" fontId="0" fillId="0" borderId="1" xfId="0" applyFont="1" applyFill="1" applyBorder="1" applyAlignment="1">
      <alignment horizontal="center"/>
    </xf>
    <xf numFmtId="0" fontId="0" fillId="0" borderId="2" xfId="0" applyNumberFormat="1" applyFont="1" applyFill="1" applyBorder="1" applyAlignment="1">
      <alignment horizontal="center"/>
    </xf>
    <xf numFmtId="0" fontId="0" fillId="0" borderId="0" xfId="0" applyAlignment="1">
      <alignment horizontal="center"/>
    </xf>
    <xf numFmtId="15" fontId="0" fillId="0" borderId="0" xfId="0" applyNumberFormat="1"/>
    <xf numFmtId="0" fontId="0" fillId="0" borderId="9" xfId="0" applyFont="1" applyFill="1" applyBorder="1" applyAlignment="1">
      <alignment horizontal="center"/>
    </xf>
    <xf numFmtId="0" fontId="4" fillId="2" borderId="10" xfId="2" applyNumberFormat="1" applyFont="1" applyFill="1" applyBorder="1" applyAlignment="1">
      <alignment horizontal="center"/>
    </xf>
    <xf numFmtId="0" fontId="8" fillId="0" borderId="11" xfId="0" applyFont="1" applyBorder="1" applyAlignment="1">
      <alignment vertical="center"/>
    </xf>
    <xf numFmtId="0" fontId="8" fillId="0" borderId="12" xfId="0" applyFont="1" applyBorder="1" applyAlignment="1">
      <alignment vertical="center" wrapText="1"/>
    </xf>
    <xf numFmtId="0" fontId="8" fillId="0" borderId="13" xfId="0" applyFont="1" applyBorder="1" applyAlignment="1">
      <alignment vertical="center"/>
    </xf>
    <xf numFmtId="0" fontId="8" fillId="0" borderId="14" xfId="0" applyFont="1" applyBorder="1" applyAlignment="1">
      <alignment vertical="center" wrapText="1"/>
    </xf>
    <xf numFmtId="0" fontId="8" fillId="0" borderId="15" xfId="0" applyFont="1" applyBorder="1" applyAlignment="1">
      <alignment vertical="center"/>
    </xf>
    <xf numFmtId="0" fontId="8" fillId="0" borderId="16" xfId="0" applyFont="1" applyBorder="1" applyAlignment="1">
      <alignment vertical="center" wrapText="1"/>
    </xf>
    <xf numFmtId="49" fontId="0" fillId="0" borderId="0" xfId="0" applyNumberFormat="1"/>
    <xf numFmtId="0" fontId="0" fillId="0" borderId="0" xfId="0" applyAlignment="1">
      <alignment horizontal="center" wrapText="1"/>
    </xf>
    <xf numFmtId="0" fontId="7" fillId="0" borderId="17" xfId="0" applyFont="1" applyBorder="1"/>
    <xf numFmtId="164" fontId="9" fillId="0" borderId="0" xfId="1" applyNumberFormat="1" applyFont="1"/>
    <xf numFmtId="0" fontId="7" fillId="0" borderId="0" xfId="0" applyFont="1"/>
    <xf numFmtId="0" fontId="10" fillId="5" borderId="0" xfId="0" applyFont="1" applyFill="1" applyAlignment="1">
      <alignment horizontal="centerContinuous" wrapText="1"/>
    </xf>
    <xf numFmtId="0" fontId="11" fillId="5" borderId="0" xfId="0" applyFont="1" applyFill="1" applyAlignment="1">
      <alignment horizontal="centerContinuous" wrapText="1"/>
    </xf>
    <xf numFmtId="0" fontId="10" fillId="6" borderId="0" xfId="0" applyFont="1" applyFill="1" applyAlignment="1">
      <alignment horizontal="centerContinuous" wrapText="1"/>
    </xf>
    <xf numFmtId="0" fontId="11" fillId="6" borderId="0" xfId="0" applyFont="1" applyFill="1" applyAlignment="1">
      <alignment horizontal="centerContinuous" wrapText="1"/>
    </xf>
    <xf numFmtId="0" fontId="7" fillId="0" borderId="17" xfId="0" applyFont="1" applyBorder="1" applyAlignment="1">
      <alignment wrapText="1"/>
    </xf>
    <xf numFmtId="0" fontId="7" fillId="5" borderId="17" xfId="0" applyFont="1" applyFill="1" applyBorder="1" applyAlignment="1">
      <alignment horizontal="center" wrapText="1"/>
    </xf>
    <xf numFmtId="0" fontId="7" fillId="6" borderId="17" xfId="0" applyFont="1" applyFill="1" applyBorder="1" applyAlignment="1">
      <alignment horizontal="center" wrapText="1"/>
    </xf>
    <xf numFmtId="3" fontId="12" fillId="0" borderId="0" xfId="0" applyNumberFormat="1" applyFont="1" applyAlignment="1">
      <alignment wrapText="1"/>
    </xf>
    <xf numFmtId="3" fontId="13" fillId="0" borderId="0" xfId="1" applyNumberFormat="1" applyFont="1" applyAlignment="1">
      <alignment wrapText="1"/>
    </xf>
    <xf numFmtId="49" fontId="0" fillId="0" borderId="0" xfId="0" applyNumberFormat="1" applyAlignment="1">
      <alignment horizontal="center" wrapText="1"/>
    </xf>
    <xf numFmtId="49" fontId="7" fillId="0" borderId="17" xfId="0" applyNumberFormat="1" applyFont="1" applyBorder="1"/>
    <xf numFmtId="0" fontId="0" fillId="0" borderId="0" xfId="0" applyBorder="1"/>
    <xf numFmtId="0" fontId="0" fillId="5" borderId="0" xfId="0" applyFill="1" applyBorder="1" applyAlignment="1">
      <alignment horizontal="right"/>
    </xf>
    <xf numFmtId="49" fontId="0" fillId="0" borderId="0" xfId="0" applyNumberFormat="1" applyBorder="1"/>
    <xf numFmtId="0" fontId="13" fillId="0" borderId="0" xfId="0" applyFont="1"/>
    <xf numFmtId="0" fontId="7" fillId="6" borderId="1" xfId="0" applyFont="1" applyFill="1" applyBorder="1"/>
    <xf numFmtId="0" fontId="12" fillId="0" borderId="0" xfId="0" applyFont="1"/>
    <xf numFmtId="0" fontId="12" fillId="0" borderId="0" xfId="0" quotePrefix="1" applyFont="1"/>
    <xf numFmtId="0" fontId="0" fillId="6" borderId="1" xfId="0" applyFill="1" applyBorder="1"/>
    <xf numFmtId="49" fontId="12" fillId="0" borderId="0" xfId="0" applyNumberFormat="1" applyFont="1"/>
    <xf numFmtId="0" fontId="0" fillId="0" borderId="1" xfId="0" applyBorder="1"/>
    <xf numFmtId="49" fontId="0" fillId="0" borderId="1" xfId="0" applyNumberFormat="1" applyBorder="1"/>
    <xf numFmtId="49" fontId="7" fillId="0" borderId="1" xfId="0" applyNumberFormat="1" applyFont="1" applyBorder="1"/>
    <xf numFmtId="0" fontId="7" fillId="0" borderId="1" xfId="0" applyFont="1" applyBorder="1"/>
    <xf numFmtId="0" fontId="0" fillId="5" borderId="1" xfId="0" applyFill="1" applyBorder="1" applyAlignment="1">
      <alignment horizontal="right" wrapText="1"/>
    </xf>
    <xf numFmtId="0" fontId="7" fillId="0" borderId="1" xfId="0" applyFont="1" applyBorder="1" applyAlignment="1">
      <alignment wrapText="1"/>
    </xf>
    <xf numFmtId="0" fontId="0" fillId="5" borderId="1" xfId="0" applyFill="1" applyBorder="1" applyAlignment="1">
      <alignment horizontal="right"/>
    </xf>
    <xf numFmtId="3" fontId="0" fillId="0" borderId="1" xfId="0" applyNumberFormat="1" applyBorder="1"/>
    <xf numFmtId="9" fontId="0" fillId="0" borderId="1" xfId="3" applyFont="1" applyBorder="1"/>
    <xf numFmtId="0" fontId="14" fillId="7" borderId="1" xfId="0" applyFont="1" applyFill="1" applyBorder="1" applyAlignment="1">
      <alignment vertical="center"/>
    </xf>
    <xf numFmtId="0" fontId="5" fillId="0" borderId="1" xfId="0" applyFont="1" applyBorder="1" applyAlignment="1">
      <alignment vertical="center" wrapText="1"/>
    </xf>
    <xf numFmtId="0" fontId="14" fillId="7" borderId="1" xfId="0" applyFont="1" applyFill="1" applyBorder="1" applyAlignment="1">
      <alignment vertical="center" wrapText="1"/>
    </xf>
    <xf numFmtId="0" fontId="29" fillId="0" borderId="1" xfId="0" applyFont="1" applyBorder="1" applyAlignment="1">
      <alignment horizontal="right" vertical="center"/>
    </xf>
    <xf numFmtId="49" fontId="29" fillId="0" borderId="1" xfId="0" applyNumberFormat="1" applyFont="1" applyBorder="1" applyAlignment="1">
      <alignment vertical="center"/>
    </xf>
    <xf numFmtId="0" fontId="29" fillId="0" borderId="1" xfId="0" applyFont="1" applyBorder="1" applyAlignment="1">
      <alignment vertical="center" wrapText="1"/>
    </xf>
    <xf numFmtId="0" fontId="30" fillId="0" borderId="1" xfId="0" applyFont="1" applyBorder="1"/>
    <xf numFmtId="0" fontId="14" fillId="39" borderId="1" xfId="0" applyFont="1" applyFill="1" applyBorder="1" applyAlignment="1">
      <alignment vertical="center" wrapText="1"/>
    </xf>
    <xf numFmtId="0" fontId="30" fillId="0" borderId="1" xfId="0" applyFont="1" applyBorder="1" applyAlignment="1">
      <alignment vertical="center" wrapText="1"/>
    </xf>
    <xf numFmtId="0" fontId="0" fillId="0" borderId="0" xfId="0" applyBorder="1" applyAlignment="1">
      <alignment horizontal="right"/>
    </xf>
    <xf numFmtId="0" fontId="14" fillId="39" borderId="1" xfId="0" applyFont="1" applyFill="1" applyBorder="1" applyAlignment="1">
      <alignment vertical="center"/>
    </xf>
    <xf numFmtId="0" fontId="29" fillId="0" borderId="1" xfId="0" applyFont="1" applyBorder="1" applyAlignment="1">
      <alignment vertical="center"/>
    </xf>
    <xf numFmtId="0" fontId="0" fillId="0" borderId="0" xfId="0"/>
    <xf numFmtId="0" fontId="31" fillId="0" borderId="0" xfId="0" applyFont="1" applyAlignment="1">
      <alignment horizontal="right"/>
    </xf>
    <xf numFmtId="164" fontId="31" fillId="0" borderId="0" xfId="1" applyNumberFormat="1" applyFont="1"/>
    <xf numFmtId="164" fontId="32" fillId="0" borderId="0" xfId="1" applyNumberFormat="1" applyFont="1"/>
  </cellXfs>
  <cellStyles count="45">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1" builtinId="3"/>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Neutral" xfId="11" builtinId="28" customBuiltin="1"/>
    <cellStyle name="Normal" xfId="0" builtinId="0"/>
    <cellStyle name="Normal_OFR Universe_1" xfId="2" xr:uid="{DC676760-AC3B-4FD4-8E9F-269679153AD8}"/>
    <cellStyle name="Note" xfId="18" builtinId="10" customBuiltin="1"/>
    <cellStyle name="Output" xfId="13" builtinId="21" customBuiltin="1"/>
    <cellStyle name="Percent" xfId="3" builtinId="5"/>
    <cellStyle name="Title" xfId="4" builtinId="15" customBuiltin="1"/>
    <cellStyle name="Total" xfId="20" builtinId="25" customBuiltin="1"/>
    <cellStyle name="Warning Text" xfId="17" builtinId="11" customBuiltin="1"/>
  </cellStyles>
  <dxfs count="54">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Calibri"/>
        <family val="2"/>
        <scheme val="minor"/>
      </font>
      <fill>
        <patternFill patternType="solid">
          <fgColor theme="4"/>
          <bgColor theme="4"/>
        </patternFill>
      </fill>
    </dxf>
    <dxf>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outline="0">
        <left/>
        <right/>
        <top/>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outline="0">
        <left/>
        <right/>
        <top/>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Calibri"/>
        <family val="2"/>
        <scheme val="minor"/>
      </font>
      <fill>
        <patternFill patternType="solid">
          <fgColor theme="4"/>
          <bgColor theme="4"/>
        </patternFill>
      </fill>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Calibri"/>
        <family val="2"/>
        <scheme val="none"/>
      </font>
      <numFmt numFmtId="30" formatCode="@"/>
      <fill>
        <patternFill patternType="none">
          <fgColor indexed="64"/>
          <bgColor indexed="65"/>
        </patternFill>
      </fill>
      <alignment horizontal="general" vertical="bottom" textRotation="0" wrapText="0"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i val="0"/>
        <strike val="0"/>
        <condense val="0"/>
        <extend val="0"/>
        <outline val="0"/>
        <shadow val="0"/>
        <u val="none"/>
        <vertAlign val="baseline"/>
        <sz val="11"/>
        <color rgb="FFFFFFFF"/>
        <name val="Calibri"/>
        <family val="2"/>
        <scheme val="none"/>
      </font>
      <numFmt numFmtId="0" formatCode="General"/>
      <fill>
        <patternFill patternType="solid">
          <fgColor rgb="FF000000"/>
          <bgColor rgb="FF203764"/>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color auto="1"/>
      </font>
      <fill>
        <patternFill>
          <bgColor rgb="FFD9D9D9"/>
        </patternFill>
      </fill>
    </dxf>
    <dxf>
      <font>
        <color auto="1"/>
      </font>
      <fill>
        <patternFill>
          <bgColor rgb="FF63BE7B"/>
        </patternFill>
      </fill>
    </dxf>
    <dxf>
      <fill>
        <patternFill>
          <bgColor theme="0" tint="-0.14996795556505021"/>
        </patternFill>
      </fill>
    </dxf>
    <dxf>
      <fill>
        <patternFill>
          <bgColor rgb="FF63BE7B"/>
        </patternFill>
      </fill>
    </dxf>
    <dxf>
      <font>
        <color auto="1"/>
      </font>
      <fill>
        <patternFill>
          <fgColor rgb="FFD3EDDA"/>
          <bgColor rgb="FF63BE7B"/>
        </patternFill>
      </fill>
    </dxf>
    <dxf>
      <font>
        <color auto="1"/>
      </font>
      <fill>
        <patternFill>
          <bgColor theme="0" tint="-0.14996795556505021"/>
        </patternFill>
      </fill>
    </dxf>
    <dxf>
      <font>
        <color auto="1"/>
      </font>
      <fill>
        <patternFill patternType="none">
          <bgColor auto="1"/>
        </patternFill>
      </fill>
    </dxf>
    <dxf>
      <font>
        <color auto="1"/>
      </font>
      <fill>
        <patternFill>
          <fgColor rgb="FFD3EDDA"/>
          <bgColor rgb="FF63BE7B"/>
        </patternFill>
      </fill>
    </dxf>
    <dxf>
      <font>
        <color auto="1"/>
      </font>
      <fill>
        <patternFill>
          <bgColor theme="0" tint="-0.14996795556505021"/>
        </patternFill>
      </fill>
    </dxf>
    <dxf>
      <font>
        <color auto="1"/>
      </font>
      <fill>
        <patternFill patternType="none">
          <bgColor auto="1"/>
        </patternFill>
      </fill>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s>
  <tableStyles count="1" defaultTableStyle="TableStyleMedium2" defaultPivotStyle="PivotStyleLight16">
    <tableStyle name="TableStyleMedium2 2" pivot="0" count="7" xr9:uid="{712B33C7-9B06-4E9A-95FC-772F3F56E545}">
      <tableStyleElement type="wholeTable" dxfId="53"/>
      <tableStyleElement type="headerRow" dxfId="52"/>
      <tableStyleElement type="totalRow" dxfId="51"/>
      <tableStyleElement type="firstColumn" dxfId="50"/>
      <tableStyleElement type="lastColumn" dxfId="49"/>
      <tableStyleElement type="firstRowStripe" dxfId="48"/>
      <tableStyleElement type="firstColumnStripe" dxfId="47"/>
    </tableStyle>
  </tableStyles>
  <colors>
    <mruColors>
      <color rgb="FF63BE7B"/>
      <color rgb="FF6378FF"/>
      <color rgb="FFD9D9D9"/>
      <color rgb="FFD3EDDA"/>
      <color rgb="FFBEE4C8"/>
      <color rgb="FF95D3A5"/>
      <color rgb="FFA9DBB6"/>
      <color rgb="FFB3D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920568B-DEB0-4EA2-A6BC-614DC33D4746}" name="Table10" displayName="Table10" ref="C4:K493" totalsRowShown="0" headerRowDxfId="36" dataDxfId="35" tableBorderDxfId="34" headerRowCellStyle="Normal_OFR Universe_1">
  <autoFilter ref="C4:K493" xr:uid="{3040D31F-65FA-47F7-8A40-A318BE6B5437}"/>
  <sortState ref="C5:J493">
    <sortCondition ref="C4:C493"/>
  </sortState>
  <tableColumns count="9">
    <tableColumn id="1" xr3:uid="{2F408D7F-5147-432A-951E-9C5396E93A17}" name="CAS NO." dataDxfId="33" dataCellStyle="Normal_OFR Universe_1"/>
    <tableColumn id="2" xr3:uid="{84E0C861-4D8B-4F59-A912-8BF862C4E403}" name="Chemical_Name" dataDxfId="32" dataCellStyle="Normal_OFR Universe_1"/>
    <tableColumn id="3" xr3:uid="{873B01D4-89CE-4CEB-90B0-28DA2FE12F63}" name="OFR Class" dataDxfId="31" dataCellStyle="Normal_OFR Universe_1"/>
    <tableColumn id="4" xr3:uid="{E244035B-C289-4EBF-A098-4ED3C75D4836}" name="TSCA" dataDxfId="30"/>
    <tableColumn id="5" xr3:uid="{AA343EB0-A513-4D81-A069-8A73E5BFC241}" name="Other Inventory" dataDxfId="29"/>
    <tableColumn id="6" xr3:uid="{C35826C5-AECF-40B3-AB5F-66B16F72EBA6}" name="CDR" dataDxfId="28"/>
    <tableColumn id="7" xr3:uid="{6CBC6EE2-A82D-48EA-B901-5FBF09CC8CE2}" name="HPCDS" dataDxfId="27"/>
    <tableColumn id="8" xr3:uid="{E6A8EAB5-D43E-4E7C-8341-C95998BA5CDE}" name="Lit Cites" dataDxfId="26"/>
    <tableColumn id="9" xr3:uid="{E37B8265-AA8E-4940-9CD1-C67C5218AC11}" name="TRI" dataDxfId="25">
      <calculatedColumnFormula>IFERROR(VLOOKUP(Table10[[#This Row],[CAS NO.]],TRI!$A$2:$C$10,3,FALSE),"")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755DBCD-01C0-4847-8AEC-729A97D66FD1}" name="CDR" displayName="CDR" ref="B4:I32" totalsRowCount="1" headerRowDxfId="24" dataDxfId="23" tableBorderDxfId="22" dataCellStyle="Comma">
  <autoFilter ref="B4:I31" xr:uid="{F755DBCD-01C0-4847-8AEC-729A97D66FD1}"/>
  <tableColumns count="8">
    <tableColumn id="1" xr3:uid="{EA7A21EA-0F32-4CF7-876E-B576F6A055B0}" name="CAS No." totalsRowFunction="count" dataDxfId="21" totalsRowDxfId="20"/>
    <tableColumn id="2" xr3:uid="{73F6F323-F142-4B4B-A466-57464EE0F7DC}" name="Any_Report" dataDxfId="19" totalsRowDxfId="18"/>
    <tableColumn id="3" xr3:uid="{445131F4-0ED2-4023-9894-DE9491EEAB02}" name="2010" dataDxfId="17" totalsRowDxfId="16" dataCellStyle="Comma" totalsRowCellStyle="Comma"/>
    <tableColumn id="4" xr3:uid="{51225714-D9F8-425F-AF82-C730AC7F2D24}" name="2011" dataDxfId="15" totalsRowDxfId="14" dataCellStyle="Comma" totalsRowCellStyle="Comma"/>
    <tableColumn id="5" xr3:uid="{560BBA99-C7C5-4841-947D-1D46CE50E799}" name="2012" dataDxfId="13" totalsRowDxfId="12" dataCellStyle="Comma" totalsRowCellStyle="Comma"/>
    <tableColumn id="6" xr3:uid="{02CFD00F-F851-4AFD-9F63-2322BF6C7363}" name="2013" dataDxfId="11" totalsRowDxfId="10" dataCellStyle="Comma" totalsRowCellStyle="Comma"/>
    <tableColumn id="7" xr3:uid="{0C5D5E56-051F-408D-A7D3-04BF4E418604}" name="2014" dataDxfId="9" totalsRowDxfId="8" dataCellStyle="Comma" totalsRowCellStyle="Comma"/>
    <tableColumn id="8" xr3:uid="{F3242EEF-E8D2-46C0-9E1A-D8848259175B}" name="2015" totalsRowFunction="sum" dataDxfId="7" totalsRowDxfId="6" dataCellStyle="Comma" totalsRow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30E75A8-A696-4922-B91F-E9EAF3EF2DC4}" name="HPCDS" displayName="HPCDS" ref="F4:G37" totalsRowShown="0">
  <autoFilter ref="F4:G37" xr:uid="{730E75A8-A696-4922-B91F-E9EAF3EF2DC4}"/>
  <tableColumns count="2">
    <tableColumn id="1" xr3:uid="{C57946B4-46FB-40C5-ADAD-FBBB0127B6CE}" name="CAS" dataDxfId="5"/>
    <tableColumn id="2" xr3:uid="{B420C368-BBF4-4868-B613-7038052DF5D3}" name="Conc"/>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035B21-E44D-4A61-AEA1-F80ACFBDFE0B}" name="Lit_Cites" displayName="Lit_Cites" ref="C4:D169" totalsRowShown="0" headerRowDxfId="4" dataDxfId="3" tableBorderDxfId="2">
  <autoFilter ref="C4:D169" xr:uid="{6A035B21-E44D-4A61-AEA1-F80ACFBDFE0B}"/>
  <tableColumns count="2">
    <tableColumn id="1" xr3:uid="{2068B091-AC8F-4840-BB2C-82043958B9E1}" name="CAS No." dataDxfId="1"/>
    <tableColumn id="2" xr3:uid="{A5DD8896-0839-4C19-B674-FB21ABCEF2F5}" name="No. of Cit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1EC5F-0B8B-4913-ABC1-F9DF52CB78D6}">
  <dimension ref="A1:AC490"/>
  <sheetViews>
    <sheetView zoomScale="90" zoomScaleNormal="90" workbookViewId="0"/>
  </sheetViews>
  <sheetFormatPr defaultRowHeight="14.4" x14ac:dyDescent="0.3"/>
  <cols>
    <col min="1" max="1" width="8.88671875" customWidth="1"/>
    <col min="2" max="2" width="10.5546875" customWidth="1"/>
    <col min="3" max="3" width="16.77734375" style="31" bestFit="1" customWidth="1"/>
    <col min="4" max="4" width="24" style="49" customWidth="1"/>
    <col min="5" max="5" width="12" style="47" customWidth="1"/>
    <col min="6" max="6" width="8.33203125" style="48" customWidth="1"/>
    <col min="7" max="7" width="14" style="48" customWidth="1"/>
    <col min="8" max="8" width="10.33203125" style="48" customWidth="1"/>
    <col min="9" max="9" width="14.21875" style="48" customWidth="1"/>
    <col min="10" max="10" width="13.33203125" style="48" customWidth="1"/>
    <col min="11" max="12" width="38.33203125" style="47" customWidth="1"/>
    <col min="13" max="13" width="6.109375" style="47" customWidth="1"/>
    <col min="14" max="14" width="11.44140625" style="47" customWidth="1"/>
    <col min="15" max="15" width="12.5546875" style="47" customWidth="1"/>
    <col min="16" max="16" width="15.21875" style="47" customWidth="1"/>
    <col min="17" max="17" width="10.44140625" style="47" customWidth="1"/>
    <col min="18" max="18" width="11.109375" style="47" customWidth="1"/>
    <col min="19" max="19" width="11.21875" style="47" customWidth="1"/>
    <col min="20" max="20" width="10.6640625" style="47" customWidth="1"/>
    <col min="21" max="21" width="12.33203125" style="47" customWidth="1"/>
    <col min="22" max="22" width="17.109375" style="47" customWidth="1"/>
    <col min="23" max="23" width="10.109375" customWidth="1"/>
    <col min="24" max="25" width="10.109375" style="77" hidden="1" customWidth="1"/>
    <col min="26" max="26" width="0" hidden="1" customWidth="1"/>
  </cols>
  <sheetData>
    <row r="1" spans="1:29" s="77" customFormat="1" x14ac:dyDescent="0.3">
      <c r="C1" s="31"/>
      <c r="D1" s="49"/>
      <c r="E1" s="47"/>
      <c r="F1" s="48"/>
      <c r="G1" s="48"/>
      <c r="H1" s="48"/>
      <c r="I1" s="48"/>
      <c r="J1" s="48"/>
      <c r="K1" s="47"/>
      <c r="L1" s="47"/>
      <c r="M1" s="47"/>
      <c r="N1" s="47"/>
      <c r="O1" s="74">
        <f>COUNTIF(O3:O490,"&gt;0")</f>
        <v>95</v>
      </c>
      <c r="P1" s="74">
        <f t="shared" ref="P1:W1" si="0">COUNTIF(P3:P490,"&gt;0")</f>
        <v>217</v>
      </c>
      <c r="Q1" s="74">
        <f t="shared" si="0"/>
        <v>165</v>
      </c>
      <c r="R1" s="74" t="s">
        <v>2307</v>
      </c>
      <c r="S1" s="74">
        <f t="shared" si="0"/>
        <v>452</v>
      </c>
      <c r="T1" s="74">
        <f t="shared" si="0"/>
        <v>259</v>
      </c>
      <c r="U1" s="74" t="s">
        <v>2307</v>
      </c>
      <c r="V1" s="74" t="s">
        <v>2307</v>
      </c>
      <c r="W1" s="74">
        <f t="shared" si="0"/>
        <v>136</v>
      </c>
    </row>
    <row r="2" spans="1:29" ht="66.45" customHeight="1" x14ac:dyDescent="0.3">
      <c r="A2" s="72" t="s">
        <v>1049</v>
      </c>
      <c r="B2" s="72" t="s">
        <v>1052</v>
      </c>
      <c r="C2" s="72" t="s">
        <v>1047</v>
      </c>
      <c r="D2" s="72" t="s">
        <v>2093</v>
      </c>
      <c r="E2" s="72" t="s">
        <v>2094</v>
      </c>
      <c r="F2" s="72" t="s">
        <v>1040</v>
      </c>
      <c r="G2" s="72" t="s">
        <v>2073</v>
      </c>
      <c r="H2" s="72" t="s">
        <v>2074</v>
      </c>
      <c r="I2" s="72" t="s">
        <v>999</v>
      </c>
      <c r="J2" s="72" t="s">
        <v>2076</v>
      </c>
      <c r="K2" s="72" t="s">
        <v>2095</v>
      </c>
      <c r="L2" s="72" t="s">
        <v>2169</v>
      </c>
      <c r="M2" s="72" t="s">
        <v>2167</v>
      </c>
      <c r="N2" s="72" t="s">
        <v>2168</v>
      </c>
      <c r="O2" s="72" t="s">
        <v>2135</v>
      </c>
      <c r="P2" s="72" t="s">
        <v>2137</v>
      </c>
      <c r="Q2" s="72" t="s">
        <v>2088</v>
      </c>
      <c r="R2" s="72" t="s">
        <v>2140</v>
      </c>
      <c r="S2" s="72" t="s">
        <v>2078</v>
      </c>
      <c r="T2" s="72" t="s">
        <v>2075</v>
      </c>
      <c r="U2" s="72" t="s">
        <v>2144</v>
      </c>
      <c r="V2" s="72" t="s">
        <v>2146</v>
      </c>
      <c r="W2" s="72" t="s">
        <v>2132</v>
      </c>
      <c r="X2" s="72" t="s">
        <v>2305</v>
      </c>
      <c r="Y2" s="72" t="s">
        <v>2306</v>
      </c>
      <c r="Z2" s="72" t="s">
        <v>2166</v>
      </c>
    </row>
    <row r="3" spans="1:29" x14ac:dyDescent="0.3">
      <c r="A3" s="56" t="s">
        <v>1091</v>
      </c>
      <c r="B3" s="56" t="s">
        <v>1092</v>
      </c>
      <c r="C3" s="57" t="s">
        <v>1090</v>
      </c>
      <c r="D3" s="57" t="s">
        <v>51</v>
      </c>
      <c r="E3" s="56">
        <v>7565</v>
      </c>
      <c r="F3" s="62">
        <f>VLOOKUP(D3,Table10[],6,FALSE)</f>
        <v>0</v>
      </c>
      <c r="G3" s="62">
        <f>IF(VLOOKUP(D3,Table10[],9,FALSE)="Y",1,0)</f>
        <v>0</v>
      </c>
      <c r="H3" s="62" t="str">
        <f>VLOOKUP(D3,Table10[],4,FALSE)</f>
        <v>Active</v>
      </c>
      <c r="I3" s="62">
        <f>IF(VLOOKUP(D3,Table10[],7,FALSE)="L",1,IF(VLOOKUP(D3,Table10[],7,FALSE)="H",1.5, 0))</f>
        <v>0</v>
      </c>
      <c r="J3" s="62">
        <f>IF(VLOOKUP(D3,Table10[],5,FALSE)&gt;0, 1,0)</f>
        <v>1</v>
      </c>
      <c r="K3" s="56" t="s">
        <v>52</v>
      </c>
      <c r="L3" s="56" t="str">
        <f>IF(VLOOKUP(C3,Synonyms!$A$2:$E$490,5,FALSE)=0,"",VLOOKUP(C3,Synonyms!$A$2:$E$490,5,FALSE))</f>
        <v>BDE-3; 4-Bromodiphenyl ether</v>
      </c>
      <c r="M3" s="56">
        <v>0</v>
      </c>
      <c r="N3" s="56">
        <v>1</v>
      </c>
      <c r="O3" s="56">
        <f t="shared" ref="O3:O66" si="1">IF(H3="Active", SUM(F3:G3, I3)+1, SUM(F3:G3, I3))</f>
        <v>1</v>
      </c>
      <c r="P3" s="56">
        <f t="shared" ref="P3:P66" si="2">IF(H3="Inactive", 1+J3, J3)</f>
        <v>1</v>
      </c>
      <c r="Q3" s="56">
        <f>IF(VLOOKUP(D3,Table10[],8,FALSE)=0,"",VLOOKUP(D3,Table10[],8,FALSE))</f>
        <v>3</v>
      </c>
      <c r="R3" s="56" t="s">
        <v>1056</v>
      </c>
      <c r="S3" s="56">
        <v>0.84040000000000004</v>
      </c>
      <c r="T3" s="63">
        <f>IF(E3="nan","No CID", VLOOKUP(D3,Patents!$B$6:$V$493,13,FALSE))</f>
        <v>1653</v>
      </c>
      <c r="U3" s="64">
        <f>IFERROR(VLOOKUP(D3,Patents!$B$6:$V$493,12,FALSE)/VLOOKUP(D3,Patents!$B$6:$V$493,13,FALSE),"")</f>
        <v>0.56019358741681791</v>
      </c>
      <c r="V3" s="64">
        <f>IFERROR(VLOOKUP(D3,Patents!$B$6:$V$493,16,FALSE)/VLOOKUP(D3,Patents!$B$6:$V$493,17,FALSE),"")</f>
        <v>0.5</v>
      </c>
      <c r="W3" s="56">
        <f>IF(ISERROR(VLOOKUP(D3,'OFR Regulations'!B:D,3,FALSE)),"",VLOOKUP(D3,'OFR Regulations'!B:D,3,FALSE))</f>
        <v>2</v>
      </c>
      <c r="X3" s="56">
        <f>IF(ISERROR(VLOOKUP(D3,'Reg List Summary'!$A$2:$D$141,4,FALSE)),"",VLOOKUP(D3,'Reg List Summary'!$A$2:$D$141,4,FALSE))</f>
        <v>2</v>
      </c>
      <c r="Y3" s="56" t="b">
        <f>W3=X3</f>
        <v>1</v>
      </c>
      <c r="Z3" s="56">
        <f>F3+I3</f>
        <v>0</v>
      </c>
    </row>
    <row r="4" spans="1:29" x14ac:dyDescent="0.3">
      <c r="A4" s="56" t="s">
        <v>2034</v>
      </c>
      <c r="B4" s="56" t="s">
        <v>1664</v>
      </c>
      <c r="C4" s="57" t="s">
        <v>2033</v>
      </c>
      <c r="D4" s="57" t="s">
        <v>53</v>
      </c>
      <c r="E4" s="56">
        <v>11158772</v>
      </c>
      <c r="F4" s="62">
        <f>VLOOKUP(D4,Table10[],6,FALSE)</f>
        <v>0</v>
      </c>
      <c r="G4" s="62">
        <f>IF(VLOOKUP(D4,Table10[],9,FALSE)="Y",1,0)</f>
        <v>0</v>
      </c>
      <c r="H4" s="62">
        <f>VLOOKUP(D4,Table10[],4,FALSE)</f>
        <v>0</v>
      </c>
      <c r="I4" s="62">
        <f>IF(VLOOKUP(D4,Table10[],7,FALSE)="L",1,IF(VLOOKUP(D4,Table10[],7,FALSE)="H",1.5, 0))</f>
        <v>0</v>
      </c>
      <c r="J4" s="62">
        <f>IF(VLOOKUP(D4,Table10[],5,FALSE)&gt;0, 1,0)</f>
        <v>0</v>
      </c>
      <c r="K4" s="56" t="s">
        <v>54</v>
      </c>
      <c r="L4" s="56" t="str">
        <f>IF(VLOOKUP(C4,Synonyms!$A$2:$E$490,5,FALSE)=0,"",VLOOKUP(C4,Synonyms!$A$2:$E$490,5,FALSE))</f>
        <v/>
      </c>
      <c r="M4" s="56">
        <v>0</v>
      </c>
      <c r="N4" s="56">
        <v>0</v>
      </c>
      <c r="O4" s="56">
        <f t="shared" si="1"/>
        <v>0</v>
      </c>
      <c r="P4" s="56">
        <f t="shared" si="2"/>
        <v>0</v>
      </c>
      <c r="Q4" s="56" t="str">
        <f>IF(VLOOKUP(D4,Table10[],8,FALSE)=0,"",VLOOKUP(D4,Table10[],8,FALSE))</f>
        <v/>
      </c>
      <c r="R4" s="56" t="s">
        <v>1060</v>
      </c>
      <c r="S4" s="56">
        <v>0.9778</v>
      </c>
      <c r="T4" s="63">
        <f>IF(E4="nan","No CID", VLOOKUP(D4,Patents!$B$6:$V$493,13,FALSE))</f>
        <v>0</v>
      </c>
      <c r="U4" s="64" t="str">
        <f>IFERROR(VLOOKUP(D4,Patents!$B$6:$V$493,12,FALSE)/VLOOKUP(D4,Patents!$B$6:$V$493,13,FALSE),"")</f>
        <v/>
      </c>
      <c r="V4" s="64" t="str">
        <f>IFERROR(VLOOKUP(D4,Patents!$B$6:$V$493,16,FALSE)/VLOOKUP(D4,Patents!$B$6:$V$493,17,FALSE),"")</f>
        <v/>
      </c>
      <c r="W4" s="56" t="str">
        <f>IF(ISERROR(VLOOKUP(D4,'OFR Regulations'!B:D,3,FALSE)),"",VLOOKUP(D4,'OFR Regulations'!B:D,3,FALSE))</f>
        <v/>
      </c>
      <c r="X4" s="56" t="str">
        <f>IF(ISERROR(VLOOKUP(D4,'Reg List Summary'!$A$2:$D$141,4,FALSE)),"",VLOOKUP(D4,'Reg List Summary'!$A$2:$D$141,4,FALSE))</f>
        <v/>
      </c>
      <c r="Y4" s="56" t="b">
        <f t="shared" ref="Y4:Y67" si="3">W4=X4</f>
        <v>1</v>
      </c>
      <c r="Z4" s="56">
        <f t="shared" ref="Z4:Z67" si="4">F4+I4</f>
        <v>0</v>
      </c>
    </row>
    <row r="5" spans="1:29" x14ac:dyDescent="0.3">
      <c r="A5" s="56" t="s">
        <v>1588</v>
      </c>
      <c r="B5" s="56" t="s">
        <v>1092</v>
      </c>
      <c r="C5" s="57" t="s">
        <v>1587</v>
      </c>
      <c r="D5" s="57" t="s">
        <v>55</v>
      </c>
      <c r="E5" s="56">
        <v>53987846</v>
      </c>
      <c r="F5" s="62">
        <f>VLOOKUP(D5,Table10[],6,FALSE)</f>
        <v>0</v>
      </c>
      <c r="G5" s="62">
        <f>IF(VLOOKUP(D5,Table10[],9,FALSE)="Y",1,0)</f>
        <v>0</v>
      </c>
      <c r="H5" s="62">
        <f>VLOOKUP(D5,Table10[],4,FALSE)</f>
        <v>0</v>
      </c>
      <c r="I5" s="62">
        <f>IF(VLOOKUP(D5,Table10[],7,FALSE)="L",1,IF(VLOOKUP(D5,Table10[],7,FALSE)="H",1.5, 0))</f>
        <v>0</v>
      </c>
      <c r="J5" s="62">
        <f>IF(VLOOKUP(D5,Table10[],5,FALSE)&gt;0, 1,0)</f>
        <v>1</v>
      </c>
      <c r="K5" s="56" t="s">
        <v>56</v>
      </c>
      <c r="L5" s="56" t="str">
        <f>IF(VLOOKUP(C5,Synonyms!$A$2:$E$490,5,FALSE)=0,"",VLOOKUP(C5,Synonyms!$A$2:$E$490,5,FALSE))</f>
        <v/>
      </c>
      <c r="M5" s="56">
        <v>0</v>
      </c>
      <c r="N5" s="56">
        <v>1</v>
      </c>
      <c r="O5" s="56">
        <f t="shared" si="1"/>
        <v>0</v>
      </c>
      <c r="P5" s="56">
        <f t="shared" si="2"/>
        <v>1</v>
      </c>
      <c r="Q5" s="56" t="str">
        <f>IF(VLOOKUP(D5,Table10[],8,FALSE)=0,"",VLOOKUP(D5,Table10[],8,FALSE))</f>
        <v/>
      </c>
      <c r="R5" s="56" t="s">
        <v>1119</v>
      </c>
      <c r="S5" s="56">
        <v>0.96250000000000002</v>
      </c>
      <c r="T5" s="63">
        <f>IF(E5="nan","No CID", VLOOKUP(D5,Patents!$B$6:$V$493,13,FALSE))</f>
        <v>3</v>
      </c>
      <c r="U5" s="64">
        <f>IFERROR(VLOOKUP(D5,Patents!$B$6:$V$493,12,FALSE)/VLOOKUP(D5,Patents!$B$6:$V$493,13,FALSE),"")</f>
        <v>0.66666666666666663</v>
      </c>
      <c r="V5" s="64" t="str">
        <f>IFERROR(VLOOKUP(D5,Patents!$B$6:$V$493,16,FALSE)/VLOOKUP(D5,Patents!$B$6:$V$493,17,FALSE),"")</f>
        <v/>
      </c>
      <c r="W5" s="56">
        <f>IF(ISERROR(VLOOKUP(D5,'OFR Regulations'!B:D,3,FALSE)),"",VLOOKUP(D5,'OFR Regulations'!B:D,3,FALSE))</f>
        <v>1</v>
      </c>
      <c r="X5" s="56">
        <f>IF(ISERROR(VLOOKUP(D5,'Reg List Summary'!$A$2:$D$141,4,FALSE)),"",VLOOKUP(D5,'Reg List Summary'!$A$2:$D$141,4,FALSE))</f>
        <v>1</v>
      </c>
      <c r="Y5" s="56" t="b">
        <f t="shared" si="3"/>
        <v>1</v>
      </c>
      <c r="Z5" s="56">
        <f t="shared" si="4"/>
        <v>0</v>
      </c>
      <c r="AC5" s="47"/>
    </row>
    <row r="6" spans="1:29" x14ac:dyDescent="0.3">
      <c r="A6" s="56" t="s">
        <v>2036</v>
      </c>
      <c r="B6" s="56" t="s">
        <v>1064</v>
      </c>
      <c r="C6" s="57" t="s">
        <v>2035</v>
      </c>
      <c r="D6" s="57" t="s">
        <v>460</v>
      </c>
      <c r="E6" s="56">
        <v>138395011</v>
      </c>
      <c r="F6" s="62">
        <f>VLOOKUP(D6,Table10[],6,FALSE)</f>
        <v>0</v>
      </c>
      <c r="G6" s="62">
        <f>IF(VLOOKUP(D6,Table10[],9,FALSE)="Y",1,0)</f>
        <v>0</v>
      </c>
      <c r="H6" s="62">
        <f>VLOOKUP(D6,Table10[],4,FALSE)</f>
        <v>0</v>
      </c>
      <c r="I6" s="62">
        <f>IF(VLOOKUP(D6,Table10[],7,FALSE)="L",1,IF(VLOOKUP(D6,Table10[],7,FALSE)="H",1.5, 0))</f>
        <v>0</v>
      </c>
      <c r="J6" s="62">
        <f>IF(VLOOKUP(D6,Table10[],5,FALSE)&gt;0, 1,0)</f>
        <v>1</v>
      </c>
      <c r="K6" s="56" t="s">
        <v>461</v>
      </c>
      <c r="L6" s="56" t="str">
        <f>IF(VLOOKUP(C6,Synonyms!$A$2:$E$490,5,FALSE)=0,"",VLOOKUP(C6,Synonyms!$A$2:$E$490,5,FALSE))</f>
        <v>BCMP-BCMEP</v>
      </c>
      <c r="M6" s="56">
        <v>0</v>
      </c>
      <c r="N6" s="56">
        <v>0</v>
      </c>
      <c r="O6" s="56">
        <f t="shared" si="1"/>
        <v>0</v>
      </c>
      <c r="P6" s="56">
        <f t="shared" si="2"/>
        <v>1</v>
      </c>
      <c r="Q6" s="56" t="str">
        <f>IF(VLOOKUP(D6,Table10[],8,FALSE)=0,"",VLOOKUP(D6,Table10[],8,FALSE))</f>
        <v/>
      </c>
      <c r="R6" s="56" t="s">
        <v>1060</v>
      </c>
      <c r="S6" s="56">
        <v>0.98880000000000001</v>
      </c>
      <c r="T6" s="63">
        <f>IF(E6="nan","No CID", VLOOKUP(D6,Patents!$B$6:$V$493,13,FALSE))</f>
        <v>0</v>
      </c>
      <c r="U6" s="64" t="str">
        <f>IFERROR(VLOOKUP(D6,Patents!$B$6:$V$493,12,FALSE)/VLOOKUP(D6,Patents!$B$6:$V$493,13,FALSE),"")</f>
        <v/>
      </c>
      <c r="V6" s="64" t="str">
        <f>IFERROR(VLOOKUP(D6,Patents!$B$6:$V$493,16,FALSE)/VLOOKUP(D6,Patents!$B$6:$V$493,17,FALSE),"")</f>
        <v/>
      </c>
      <c r="W6" s="56" t="str">
        <f>IF(ISERROR(VLOOKUP(D6,'OFR Regulations'!B:D,3,FALSE)),"",VLOOKUP(D6,'OFR Regulations'!B:D,3,FALSE))</f>
        <v/>
      </c>
      <c r="X6" s="56" t="str">
        <f>IF(ISERROR(VLOOKUP(D6,'Reg List Summary'!$A$2:$D$141,4,FALSE)),"",VLOOKUP(D6,'Reg List Summary'!$A$2:$D$141,4,FALSE))</f>
        <v/>
      </c>
      <c r="Y6" s="56" t="b">
        <f t="shared" si="3"/>
        <v>1</v>
      </c>
      <c r="Z6" s="56">
        <f t="shared" si="4"/>
        <v>0</v>
      </c>
    </row>
    <row r="7" spans="1:29" x14ac:dyDescent="0.3">
      <c r="A7" s="56" t="s">
        <v>1590</v>
      </c>
      <c r="B7" s="56" t="s">
        <v>1057</v>
      </c>
      <c r="C7" s="57" t="s">
        <v>1589</v>
      </c>
      <c r="D7" s="57" t="s">
        <v>59</v>
      </c>
      <c r="E7" s="56" t="s">
        <v>1240</v>
      </c>
      <c r="F7" s="62">
        <f>VLOOKUP(D7,Table10[],6,FALSE)</f>
        <v>0</v>
      </c>
      <c r="G7" s="62">
        <f>IF(VLOOKUP(D7,Table10[],9,FALSE)="Y",1,0)</f>
        <v>0</v>
      </c>
      <c r="H7" s="62" t="str">
        <f>VLOOKUP(D7,Table10[],4,FALSE)</f>
        <v>Active</v>
      </c>
      <c r="I7" s="62">
        <f>IF(VLOOKUP(D7,Table10[],7,FALSE)="L",1,IF(VLOOKUP(D7,Table10[],7,FALSE)="H",1.5, 0))</f>
        <v>0</v>
      </c>
      <c r="J7" s="62">
        <f>IF(VLOOKUP(D7,Table10[],5,FALSE)&gt;0, 1,0)</f>
        <v>1</v>
      </c>
      <c r="K7" s="56" t="s">
        <v>60</v>
      </c>
      <c r="L7" s="56" t="str">
        <f>IF(VLOOKUP(C7,Synonyms!$A$2:$E$490,5,FALSE)=0,"",VLOOKUP(C7,Synonyms!$A$2:$E$490,5,FALSE))</f>
        <v/>
      </c>
      <c r="M7" s="56">
        <v>1</v>
      </c>
      <c r="N7" s="56">
        <v>0</v>
      </c>
      <c r="O7" s="56">
        <f t="shared" si="1"/>
        <v>1</v>
      </c>
      <c r="P7" s="56">
        <f t="shared" si="2"/>
        <v>1</v>
      </c>
      <c r="Q7" s="56">
        <f>IF(VLOOKUP(D7,Table10[],8,FALSE)=0,"",VLOOKUP(D7,Table10[],8,FALSE))</f>
        <v>1</v>
      </c>
      <c r="R7" s="56" t="s">
        <v>1056</v>
      </c>
      <c r="S7" s="56"/>
      <c r="T7" s="63" t="str">
        <f>IF(E7="nan","No CID", VLOOKUP(D7,Patents!$B$6:$V$493,13,FALSE))</f>
        <v>No CID</v>
      </c>
      <c r="U7" s="64" t="str">
        <f>IFERROR(VLOOKUP(D7,Patents!$B$6:$V$493,12,FALSE)/VLOOKUP(D7,Patents!$B$6:$V$493,13,FALSE),"")</f>
        <v/>
      </c>
      <c r="V7" s="64" t="str">
        <f>IFERROR(VLOOKUP(D7,Patents!$B$6:$V$493,16,FALSE)/VLOOKUP(D7,Patents!$B$6:$V$493,17,FALSE),"")</f>
        <v/>
      </c>
      <c r="W7" s="56">
        <f>IF(ISERROR(VLOOKUP(D7,'OFR Regulations'!B:D,3,FALSE)),"",VLOOKUP(D7,'OFR Regulations'!B:D,3,FALSE))</f>
        <v>2</v>
      </c>
      <c r="X7" s="56">
        <f>IF(ISERROR(VLOOKUP(D7,'Reg List Summary'!$A$2:$D$141,4,FALSE)),"",VLOOKUP(D7,'Reg List Summary'!$A$2:$D$141,4,FALSE))</f>
        <v>2</v>
      </c>
      <c r="Y7" s="56" t="b">
        <f t="shared" si="3"/>
        <v>1</v>
      </c>
      <c r="Z7" s="56">
        <f t="shared" si="4"/>
        <v>0</v>
      </c>
    </row>
    <row r="8" spans="1:29" x14ac:dyDescent="0.3">
      <c r="A8" s="56" t="s">
        <v>1592</v>
      </c>
      <c r="B8" s="56" t="s">
        <v>1057</v>
      </c>
      <c r="C8" s="57" t="s">
        <v>1591</v>
      </c>
      <c r="D8" s="57" t="s">
        <v>924</v>
      </c>
      <c r="E8" s="56" t="s">
        <v>1240</v>
      </c>
      <c r="F8" s="62">
        <f>VLOOKUP(D8,Table10[],6,FALSE)</f>
        <v>0</v>
      </c>
      <c r="G8" s="62">
        <f>IF(VLOOKUP(D8,Table10[],9,FALSE)="Y",1,0)</f>
        <v>0</v>
      </c>
      <c r="H8" s="62">
        <f>VLOOKUP(D8,Table10[],4,FALSE)</f>
        <v>0</v>
      </c>
      <c r="I8" s="62">
        <f>IF(VLOOKUP(D8,Table10[],7,FALSE)="L",1,IF(VLOOKUP(D8,Table10[],7,FALSE)="H",1.5, 0))</f>
        <v>0</v>
      </c>
      <c r="J8" s="62">
        <f>IF(VLOOKUP(D8,Table10[],5,FALSE)&gt;0, 1,0)</f>
        <v>0</v>
      </c>
      <c r="K8" s="56" t="s">
        <v>925</v>
      </c>
      <c r="L8" s="56" t="str">
        <f>IF(VLOOKUP(C8,Synonyms!$A$2:$E$490,5,FALSE)=0,"",VLOOKUP(C8,Synonyms!$A$2:$E$490,5,FALSE))</f>
        <v/>
      </c>
      <c r="M8" s="56">
        <v>1</v>
      </c>
      <c r="N8" s="56">
        <v>0</v>
      </c>
      <c r="O8" s="56">
        <f t="shared" si="1"/>
        <v>0</v>
      </c>
      <c r="P8" s="56">
        <f t="shared" si="2"/>
        <v>0</v>
      </c>
      <c r="Q8" s="56" t="str">
        <f>IF(VLOOKUP(D8,Table10[],8,FALSE)=0,"",VLOOKUP(D8,Table10[],8,FALSE))</f>
        <v/>
      </c>
      <c r="R8" s="56" t="s">
        <v>1119</v>
      </c>
      <c r="S8" s="56"/>
      <c r="T8" s="63" t="str">
        <f>IF(E8="nan","No CID", VLOOKUP(D8,Patents!$B$6:$V$493,13,FALSE))</f>
        <v>No CID</v>
      </c>
      <c r="U8" s="64" t="str">
        <f>IFERROR(VLOOKUP(D8,Patents!$B$6:$V$493,12,FALSE)/VLOOKUP(D8,Patents!$B$6:$V$493,13,FALSE),"")</f>
        <v/>
      </c>
      <c r="V8" s="64" t="str">
        <f>IFERROR(VLOOKUP(D8,Patents!$B$6:$V$493,16,FALSE)/VLOOKUP(D8,Patents!$B$6:$V$493,17,FALSE),"")</f>
        <v/>
      </c>
      <c r="W8" s="56" t="str">
        <f>IF(ISERROR(VLOOKUP(D8,'OFR Regulations'!B:D,3,FALSE)),"",VLOOKUP(D8,'OFR Regulations'!B:D,3,FALSE))</f>
        <v/>
      </c>
      <c r="X8" s="56" t="str">
        <f>IF(ISERROR(VLOOKUP(D8,'Reg List Summary'!$A$2:$D$141,4,FALSE)),"",VLOOKUP(D8,'Reg List Summary'!$A$2:$D$141,4,FALSE))</f>
        <v/>
      </c>
      <c r="Y8" s="56" t="b">
        <f t="shared" si="3"/>
        <v>1</v>
      </c>
      <c r="Z8" s="56">
        <f t="shared" si="4"/>
        <v>0</v>
      </c>
    </row>
    <row r="9" spans="1:29" x14ac:dyDescent="0.3">
      <c r="A9" s="56" t="s">
        <v>1139</v>
      </c>
      <c r="B9" s="56" t="s">
        <v>1064</v>
      </c>
      <c r="C9" s="57" t="s">
        <v>1138</v>
      </c>
      <c r="D9" s="57" t="s">
        <v>708</v>
      </c>
      <c r="E9" s="56">
        <v>14034</v>
      </c>
      <c r="F9" s="62">
        <f>VLOOKUP(D9,Table10[],6,FALSE)</f>
        <v>0</v>
      </c>
      <c r="G9" s="62">
        <f>IF(VLOOKUP(D9,Table10[],9,FALSE)="Y",1,0)</f>
        <v>0</v>
      </c>
      <c r="H9" s="62">
        <f>VLOOKUP(D9,Table10[],4,FALSE)</f>
        <v>0</v>
      </c>
      <c r="I9" s="62">
        <f>IF(VLOOKUP(D9,Table10[],7,FALSE)="L",1,IF(VLOOKUP(D9,Table10[],7,FALSE)="H",1.5, 0))</f>
        <v>0</v>
      </c>
      <c r="J9" s="62">
        <f>IF(VLOOKUP(D9,Table10[],5,FALSE)&gt;0, 1,0)</f>
        <v>0</v>
      </c>
      <c r="K9" s="56" t="s">
        <v>709</v>
      </c>
      <c r="L9" s="56" t="str">
        <f>IF(VLOOKUP(C9,Synonyms!$A$2:$E$490,5,FALSE)=0,"",VLOOKUP(C9,Synonyms!$A$2:$E$490,5,FALSE))</f>
        <v/>
      </c>
      <c r="M9" s="56">
        <v>0</v>
      </c>
      <c r="N9" s="56">
        <v>0</v>
      </c>
      <c r="O9" s="56">
        <f t="shared" si="1"/>
        <v>0</v>
      </c>
      <c r="P9" s="56">
        <f t="shared" si="2"/>
        <v>0</v>
      </c>
      <c r="Q9" s="56" t="str">
        <f>IF(VLOOKUP(D9,Table10[],8,FALSE)=0,"",VLOOKUP(D9,Table10[],8,FALSE))</f>
        <v/>
      </c>
      <c r="R9" s="56" t="s">
        <v>1056</v>
      </c>
      <c r="S9" s="56">
        <v>0.90649999999999997</v>
      </c>
      <c r="T9" s="63">
        <f>IF(E9="nan","No CID", VLOOKUP(D9,Patents!$B$6:$V$493,13,FALSE))</f>
        <v>4255</v>
      </c>
      <c r="U9" s="64">
        <f>IFERROR(VLOOKUP(D9,Patents!$B$6:$V$493,12,FALSE)/VLOOKUP(D9,Patents!$B$6:$V$493,13,FALSE),"")</f>
        <v>0.7393654524089307</v>
      </c>
      <c r="V9" s="64">
        <f>IFERROR(VLOOKUP(D9,Patents!$B$6:$V$493,16,FALSE)/VLOOKUP(D9,Patents!$B$6:$V$493,17,FALSE),"")</f>
        <v>0.75532900834105654</v>
      </c>
      <c r="W9" s="56" t="str">
        <f>IF(ISERROR(VLOOKUP(D9,'OFR Regulations'!B:D,3,FALSE)),"",VLOOKUP(D9,'OFR Regulations'!B:D,3,FALSE))</f>
        <v/>
      </c>
      <c r="X9" s="56" t="str">
        <f>IF(ISERROR(VLOOKUP(D9,'Reg List Summary'!$A$2:$D$141,4,FALSE)),"",VLOOKUP(D9,'Reg List Summary'!$A$2:$D$141,4,FALSE))</f>
        <v/>
      </c>
      <c r="Y9" s="56" t="b">
        <f t="shared" si="3"/>
        <v>1</v>
      </c>
      <c r="Z9" s="56">
        <f t="shared" si="4"/>
        <v>0</v>
      </c>
    </row>
    <row r="10" spans="1:29" x14ac:dyDescent="0.3">
      <c r="A10" s="56" t="s">
        <v>1594</v>
      </c>
      <c r="B10" s="56" t="s">
        <v>1057</v>
      </c>
      <c r="C10" s="57" t="s">
        <v>1593</v>
      </c>
      <c r="D10" s="57" t="s">
        <v>107</v>
      </c>
      <c r="E10" s="56">
        <v>22833489</v>
      </c>
      <c r="F10" s="62">
        <f>VLOOKUP(D10,Table10[],6,FALSE)</f>
        <v>0</v>
      </c>
      <c r="G10" s="62">
        <f>IF(VLOOKUP(D10,Table10[],9,FALSE)="Y",1,0)</f>
        <v>0</v>
      </c>
      <c r="H10" s="62">
        <f>VLOOKUP(D10,Table10[],4,FALSE)</f>
        <v>0</v>
      </c>
      <c r="I10" s="62">
        <f>IF(VLOOKUP(D10,Table10[],7,FALSE)="L",1,IF(VLOOKUP(D10,Table10[],7,FALSE)="H",1.5, 0))</f>
        <v>1</v>
      </c>
      <c r="J10" s="62">
        <f>IF(VLOOKUP(D10,Table10[],5,FALSE)&gt;0, 1,0)</f>
        <v>1</v>
      </c>
      <c r="K10" s="56" t="s">
        <v>108</v>
      </c>
      <c r="L10" s="56" t="str">
        <f>IF(VLOOKUP(C10,Synonyms!$A$2:$E$490,5,FALSE)=0,"",VLOOKUP(C10,Synonyms!$A$2:$E$490,5,FALSE))</f>
        <v/>
      </c>
      <c r="M10" s="56">
        <v>1</v>
      </c>
      <c r="N10" s="56">
        <v>0</v>
      </c>
      <c r="O10" s="56">
        <f t="shared" si="1"/>
        <v>1</v>
      </c>
      <c r="P10" s="56">
        <f t="shared" si="2"/>
        <v>1</v>
      </c>
      <c r="Q10" s="56">
        <f>IF(VLOOKUP(D10,Table10[],8,FALSE)=0,"",VLOOKUP(D10,Table10[],8,FALSE))</f>
        <v>2</v>
      </c>
      <c r="R10" s="56" t="s">
        <v>1056</v>
      </c>
      <c r="S10" s="56">
        <v>0.92810000000000004</v>
      </c>
      <c r="T10" s="63">
        <f>IF(E10="nan","No CID", VLOOKUP(D10,Patents!$B$6:$V$493,13,FALSE))</f>
        <v>0</v>
      </c>
      <c r="U10" s="64" t="str">
        <f>IFERROR(VLOOKUP(D10,Patents!$B$6:$V$493,12,FALSE)/VLOOKUP(D10,Patents!$B$6:$V$493,13,FALSE),"")</f>
        <v/>
      </c>
      <c r="V10" s="64" t="str">
        <f>IFERROR(VLOOKUP(D10,Patents!$B$6:$V$493,16,FALSE)/VLOOKUP(D10,Patents!$B$6:$V$493,17,FALSE),"")</f>
        <v/>
      </c>
      <c r="W10" s="56">
        <f>IF(ISERROR(VLOOKUP(D10,'OFR Regulations'!B:D,3,FALSE)),"",VLOOKUP(D10,'OFR Regulations'!B:D,3,FALSE))</f>
        <v>6</v>
      </c>
      <c r="X10" s="56">
        <f>IF(ISERROR(VLOOKUP(D10,'Reg List Summary'!$A$2:$D$141,4,FALSE)),"",VLOOKUP(D10,'Reg List Summary'!$A$2:$D$141,4,FALSE))</f>
        <v>6</v>
      </c>
      <c r="Y10" s="56" t="b">
        <f t="shared" si="3"/>
        <v>1</v>
      </c>
      <c r="Z10" s="56">
        <f t="shared" si="4"/>
        <v>1</v>
      </c>
    </row>
    <row r="11" spans="1:29" x14ac:dyDescent="0.3">
      <c r="A11" s="56" t="s">
        <v>1596</v>
      </c>
      <c r="B11" s="56" t="s">
        <v>1057</v>
      </c>
      <c r="C11" s="57" t="s">
        <v>1595</v>
      </c>
      <c r="D11" s="57" t="s">
        <v>927</v>
      </c>
      <c r="E11" s="56">
        <v>22833490</v>
      </c>
      <c r="F11" s="62">
        <f>VLOOKUP(D11,Table10[],6,FALSE)</f>
        <v>0</v>
      </c>
      <c r="G11" s="62">
        <f>IF(VLOOKUP(D11,Table10[],9,FALSE)="Y",1,0)</f>
        <v>0</v>
      </c>
      <c r="H11" s="62">
        <f>VLOOKUP(D11,Table10[],4,FALSE)</f>
        <v>0</v>
      </c>
      <c r="I11" s="62">
        <f>IF(VLOOKUP(D11,Table10[],7,FALSE)="L",1,IF(VLOOKUP(D11,Table10[],7,FALSE)="H",1.5, 0))</f>
        <v>0</v>
      </c>
      <c r="J11" s="62">
        <f>IF(VLOOKUP(D11,Table10[],5,FALSE)&gt;0, 1,0)</f>
        <v>1</v>
      </c>
      <c r="K11" s="56" t="s">
        <v>928</v>
      </c>
      <c r="L11" s="56" t="str">
        <f>IF(VLOOKUP(C11,Synonyms!$A$2:$E$490,5,FALSE)=0,"",VLOOKUP(C11,Synonyms!$A$2:$E$490,5,FALSE))</f>
        <v/>
      </c>
      <c r="M11" s="56">
        <v>1</v>
      </c>
      <c r="N11" s="56">
        <v>0</v>
      </c>
      <c r="O11" s="56">
        <f t="shared" si="1"/>
        <v>0</v>
      </c>
      <c r="P11" s="56">
        <f t="shared" si="2"/>
        <v>1</v>
      </c>
      <c r="Q11" s="56">
        <f>IF(VLOOKUP(D11,Table10[],8,FALSE)=0,"",VLOOKUP(D11,Table10[],8,FALSE))</f>
        <v>1</v>
      </c>
      <c r="R11" s="56" t="s">
        <v>1119</v>
      </c>
      <c r="S11" s="56">
        <v>0.92810000000000004</v>
      </c>
      <c r="T11" s="63">
        <f>IF(E11="nan","No CID", VLOOKUP(D11,Patents!$B$6:$V$493,13,FALSE))</f>
        <v>0</v>
      </c>
      <c r="U11" s="64" t="str">
        <f>IFERROR(VLOOKUP(D11,Patents!$B$6:$V$493,12,FALSE)/VLOOKUP(D11,Patents!$B$6:$V$493,13,FALSE),"")</f>
        <v/>
      </c>
      <c r="V11" s="64" t="str">
        <f>IFERROR(VLOOKUP(D11,Patents!$B$6:$V$493,16,FALSE)/VLOOKUP(D11,Patents!$B$6:$V$493,17,FALSE),"")</f>
        <v/>
      </c>
      <c r="W11" s="56" t="str">
        <f>IF(ISERROR(VLOOKUP(D11,'OFR Regulations'!B:D,3,FALSE)),"",VLOOKUP(D11,'OFR Regulations'!B:D,3,FALSE))</f>
        <v/>
      </c>
      <c r="X11" s="56" t="str">
        <f>IF(ISERROR(VLOOKUP(D11,'Reg List Summary'!$A$2:$D$141,4,FALSE)),"",VLOOKUP(D11,'Reg List Summary'!$A$2:$D$141,4,FALSE))</f>
        <v/>
      </c>
      <c r="Y11" s="56" t="b">
        <f t="shared" si="3"/>
        <v>1</v>
      </c>
      <c r="Z11" s="56">
        <f t="shared" si="4"/>
        <v>0</v>
      </c>
    </row>
    <row r="12" spans="1:29" x14ac:dyDescent="0.3">
      <c r="A12" s="56" t="s">
        <v>2038</v>
      </c>
      <c r="B12" s="56" t="s">
        <v>1664</v>
      </c>
      <c r="C12" s="57" t="s">
        <v>2037</v>
      </c>
      <c r="D12" s="57" t="s">
        <v>69</v>
      </c>
      <c r="E12" s="56">
        <v>71751282</v>
      </c>
      <c r="F12" s="62">
        <f>VLOOKUP(D12,Table10[],6,FALSE)</f>
        <v>0</v>
      </c>
      <c r="G12" s="62">
        <f>IF(VLOOKUP(D12,Table10[],9,FALSE)="Y",1,0)</f>
        <v>0</v>
      </c>
      <c r="H12" s="62">
        <f>VLOOKUP(D12,Table10[],4,FALSE)</f>
        <v>0</v>
      </c>
      <c r="I12" s="62">
        <f>IF(VLOOKUP(D12,Table10[],7,FALSE)="L",1,IF(VLOOKUP(D12,Table10[],7,FALSE)="H",1.5, 0))</f>
        <v>0</v>
      </c>
      <c r="J12" s="62">
        <f>IF(VLOOKUP(D12,Table10[],5,FALSE)&gt;0, 1,0)</f>
        <v>0</v>
      </c>
      <c r="K12" s="56" t="s">
        <v>70</v>
      </c>
      <c r="L12" s="56" t="str">
        <f>IF(VLOOKUP(C12,Synonyms!$A$2:$E$490,5,FALSE)=0,"",VLOOKUP(C12,Synonyms!$A$2:$E$490,5,FALSE))</f>
        <v>OctaInd</v>
      </c>
      <c r="M12" s="56">
        <v>0</v>
      </c>
      <c r="N12" s="56">
        <v>0</v>
      </c>
      <c r="O12" s="56">
        <f t="shared" si="1"/>
        <v>0</v>
      </c>
      <c r="P12" s="56">
        <f t="shared" si="2"/>
        <v>0</v>
      </c>
      <c r="Q12" s="56">
        <f>IF(VLOOKUP(D12,Table10[],8,FALSE)=0,"",VLOOKUP(D12,Table10[],8,FALSE))</f>
        <v>1</v>
      </c>
      <c r="R12" s="56" t="s">
        <v>1060</v>
      </c>
      <c r="S12" s="56">
        <v>0.92379999999999995</v>
      </c>
      <c r="T12" s="63">
        <f>IF(E12="nan","No CID", VLOOKUP(D12,Patents!$B$6:$V$493,13,FALSE))</f>
        <v>7</v>
      </c>
      <c r="U12" s="64">
        <f>IFERROR(VLOOKUP(D12,Patents!$B$6:$V$493,12,FALSE)/VLOOKUP(D12,Patents!$B$6:$V$493,13,FALSE),"")</f>
        <v>0</v>
      </c>
      <c r="V12" s="64">
        <f>IFERROR(VLOOKUP(D12,Patents!$B$6:$V$493,16,FALSE)/VLOOKUP(D12,Patents!$B$6:$V$493,17,FALSE),"")</f>
        <v>0</v>
      </c>
      <c r="W12" s="56" t="str">
        <f>IF(ISERROR(VLOOKUP(D12,'OFR Regulations'!B:D,3,FALSE)),"",VLOOKUP(D12,'OFR Regulations'!B:D,3,FALSE))</f>
        <v/>
      </c>
      <c r="X12" s="56" t="str">
        <f>IF(ISERROR(VLOOKUP(D12,'Reg List Summary'!$A$2:$D$141,4,FALSE)),"",VLOOKUP(D12,'Reg List Summary'!$A$2:$D$141,4,FALSE))</f>
        <v/>
      </c>
      <c r="Y12" s="56" t="b">
        <f t="shared" si="3"/>
        <v>1</v>
      </c>
      <c r="Z12" s="56">
        <f t="shared" si="4"/>
        <v>0</v>
      </c>
    </row>
    <row r="13" spans="1:29" x14ac:dyDescent="0.3">
      <c r="A13" s="56" t="s">
        <v>2040</v>
      </c>
      <c r="B13" s="56" t="s">
        <v>1061</v>
      </c>
      <c r="C13" s="57" t="s">
        <v>2039</v>
      </c>
      <c r="D13" s="57" t="s">
        <v>312</v>
      </c>
      <c r="E13" s="56">
        <v>33121</v>
      </c>
      <c r="F13" s="62">
        <f>VLOOKUP(D13,Table10[],6,FALSE)</f>
        <v>0</v>
      </c>
      <c r="G13" s="62">
        <f>IF(VLOOKUP(D13,Table10[],9,FALSE)="Y",1,0)</f>
        <v>0</v>
      </c>
      <c r="H13" s="62">
        <f>VLOOKUP(D13,Table10[],4,FALSE)</f>
        <v>0</v>
      </c>
      <c r="I13" s="62">
        <f>IF(VLOOKUP(D13,Table10[],7,FALSE)="L",1,IF(VLOOKUP(D13,Table10[],7,FALSE)="H",1.5, 0))</f>
        <v>0</v>
      </c>
      <c r="J13" s="62">
        <f>IF(VLOOKUP(D13,Table10[],5,FALSE)&gt;0, 1,0)</f>
        <v>0</v>
      </c>
      <c r="K13" s="56" t="s">
        <v>313</v>
      </c>
      <c r="L13" s="56" t="str">
        <f>IF(VLOOKUP(C13,Synonyms!$A$2:$E$490,5,FALSE)=0,"",VLOOKUP(C13,Synonyms!$A$2:$E$490,5,FALSE))</f>
        <v>Cyclododecane, hexabromo-</v>
      </c>
      <c r="M13" s="56">
        <v>0</v>
      </c>
      <c r="N13" s="56">
        <v>0</v>
      </c>
      <c r="O13" s="56">
        <f t="shared" si="1"/>
        <v>0</v>
      </c>
      <c r="P13" s="56">
        <f t="shared" si="2"/>
        <v>0</v>
      </c>
      <c r="Q13" s="56">
        <f>IF(VLOOKUP(D13,Table10[],8,FALSE)=0,"",VLOOKUP(D13,Table10[],8,FALSE))</f>
        <v>1</v>
      </c>
      <c r="R13" s="56" t="s">
        <v>1119</v>
      </c>
      <c r="S13" s="56">
        <v>0.88390000000000002</v>
      </c>
      <c r="T13" s="63">
        <f>IF(E13="nan","No CID", VLOOKUP(D13,Patents!$B$6:$V$493,13,FALSE))</f>
        <v>20</v>
      </c>
      <c r="U13" s="64">
        <f>IFERROR(VLOOKUP(D13,Patents!$B$6:$V$493,12,FALSE)/VLOOKUP(D13,Patents!$B$6:$V$493,13,FALSE),"")</f>
        <v>0.95</v>
      </c>
      <c r="V13" s="64">
        <f>IFERROR(VLOOKUP(D13,Patents!$B$6:$V$493,16,FALSE)/VLOOKUP(D13,Patents!$B$6:$V$493,17,FALSE),"")</f>
        <v>0.66666666666666663</v>
      </c>
      <c r="W13" s="56">
        <f>IF(ISERROR(VLOOKUP(D13,'OFR Regulations'!B:D,3,FALSE)),"",VLOOKUP(D13,'OFR Regulations'!B:D,3,FALSE))</f>
        <v>1</v>
      </c>
      <c r="X13" s="56">
        <f>IF(ISERROR(VLOOKUP(D13,'Reg List Summary'!$A$2:$D$141,4,FALSE)),"",VLOOKUP(D13,'Reg List Summary'!$A$2:$D$141,4,FALSE))</f>
        <v>1</v>
      </c>
      <c r="Y13" s="56" t="b">
        <f t="shared" si="3"/>
        <v>1</v>
      </c>
      <c r="Z13" s="56">
        <f t="shared" si="4"/>
        <v>0</v>
      </c>
    </row>
    <row r="14" spans="1:29" x14ac:dyDescent="0.3">
      <c r="A14" s="56" t="s">
        <v>1598</v>
      </c>
      <c r="B14" s="56" t="s">
        <v>1057</v>
      </c>
      <c r="C14" s="57" t="s">
        <v>1597</v>
      </c>
      <c r="D14" s="57" t="s">
        <v>277</v>
      </c>
      <c r="E14" s="56">
        <v>15708903</v>
      </c>
      <c r="F14" s="62">
        <f>VLOOKUP(D14,Table10[],6,FALSE)</f>
        <v>0</v>
      </c>
      <c r="G14" s="62">
        <f>IF(VLOOKUP(D14,Table10[],9,FALSE)="Y",1,0)</f>
        <v>0</v>
      </c>
      <c r="H14" s="62">
        <f>VLOOKUP(D14,Table10[],4,FALSE)</f>
        <v>0</v>
      </c>
      <c r="I14" s="62">
        <f>IF(VLOOKUP(D14,Table10[],7,FALSE)="L",1,IF(VLOOKUP(D14,Table10[],7,FALSE)="H",1.5, 0))</f>
        <v>0</v>
      </c>
      <c r="J14" s="62">
        <f>IF(VLOOKUP(D14,Table10[],5,FALSE)&gt;0, 1,0)</f>
        <v>1</v>
      </c>
      <c r="K14" s="56" t="s">
        <v>278</v>
      </c>
      <c r="L14" s="56" t="str">
        <f>IF(VLOOKUP(C14,Synonyms!$A$2:$E$490,5,FALSE)=0,"",VLOOKUP(C14,Synonyms!$A$2:$E$490,5,FALSE))</f>
        <v/>
      </c>
      <c r="M14" s="56">
        <v>0</v>
      </c>
      <c r="N14" s="56">
        <v>0</v>
      </c>
      <c r="O14" s="56">
        <f t="shared" si="1"/>
        <v>0</v>
      </c>
      <c r="P14" s="56">
        <f t="shared" si="2"/>
        <v>1</v>
      </c>
      <c r="Q14" s="56" t="str">
        <f>IF(VLOOKUP(D14,Table10[],8,FALSE)=0,"",VLOOKUP(D14,Table10[],8,FALSE))</f>
        <v/>
      </c>
      <c r="R14" s="56" t="s">
        <v>1060</v>
      </c>
      <c r="S14" s="56">
        <v>0.81679999999999997</v>
      </c>
      <c r="T14" s="63">
        <f>IF(E14="nan","No CID", VLOOKUP(D14,Patents!$B$6:$V$493,13,FALSE))</f>
        <v>16</v>
      </c>
      <c r="U14" s="64">
        <f>IFERROR(VLOOKUP(D14,Patents!$B$6:$V$493,12,FALSE)/VLOOKUP(D14,Patents!$B$6:$V$493,13,FALSE),"")</f>
        <v>0.8125</v>
      </c>
      <c r="V14" s="64">
        <f>IFERROR(VLOOKUP(D14,Patents!$B$6:$V$493,16,FALSE)/VLOOKUP(D14,Patents!$B$6:$V$493,17,FALSE),"")</f>
        <v>1</v>
      </c>
      <c r="W14" s="56" t="str">
        <f>IF(ISERROR(VLOOKUP(D14,'OFR Regulations'!B:D,3,FALSE)),"",VLOOKUP(D14,'OFR Regulations'!B:D,3,FALSE))</f>
        <v/>
      </c>
      <c r="X14" s="56" t="str">
        <f>IF(ISERROR(VLOOKUP(D14,'Reg List Summary'!$A$2:$D$141,4,FALSE)),"",VLOOKUP(D14,'Reg List Summary'!$A$2:$D$141,4,FALSE))</f>
        <v/>
      </c>
      <c r="Y14" s="56" t="b">
        <f t="shared" si="3"/>
        <v>1</v>
      </c>
      <c r="Z14" s="56">
        <f t="shared" si="4"/>
        <v>0</v>
      </c>
    </row>
    <row r="15" spans="1:29" x14ac:dyDescent="0.3">
      <c r="A15" s="56" t="s">
        <v>1600</v>
      </c>
      <c r="B15" s="56" t="s">
        <v>1263</v>
      </c>
      <c r="C15" s="57" t="s">
        <v>1599</v>
      </c>
      <c r="D15" s="57" t="s">
        <v>75</v>
      </c>
      <c r="E15" s="56">
        <v>54227866</v>
      </c>
      <c r="F15" s="62">
        <f>VLOOKUP(D15,Table10[],6,FALSE)</f>
        <v>0</v>
      </c>
      <c r="G15" s="62">
        <f>IF(VLOOKUP(D15,Table10[],9,FALSE)="Y",1,0)</f>
        <v>0</v>
      </c>
      <c r="H15" s="62">
        <f>VLOOKUP(D15,Table10[],4,FALSE)</f>
        <v>0</v>
      </c>
      <c r="I15" s="62">
        <f>IF(VLOOKUP(D15,Table10[],7,FALSE)="L",1,IF(VLOOKUP(D15,Table10[],7,FALSE)="H",1.5, 0))</f>
        <v>0</v>
      </c>
      <c r="J15" s="62">
        <f>IF(VLOOKUP(D15,Table10[],5,FALSE)&gt;0, 1,0)</f>
        <v>0</v>
      </c>
      <c r="K15" s="56" t="s">
        <v>76</v>
      </c>
      <c r="L15" s="56" t="str">
        <f>IF(VLOOKUP(C15,Synonyms!$A$2:$E$490,5,FALSE)=0,"",VLOOKUP(C15,Synonyms!$A$2:$E$490,5,FALSE))</f>
        <v/>
      </c>
      <c r="M15" s="56">
        <v>0</v>
      </c>
      <c r="N15" s="56">
        <v>0</v>
      </c>
      <c r="O15" s="56">
        <f t="shared" si="1"/>
        <v>0</v>
      </c>
      <c r="P15" s="56">
        <f t="shared" si="2"/>
        <v>0</v>
      </c>
      <c r="Q15" s="56" t="str">
        <f>IF(VLOOKUP(D15,Table10[],8,FALSE)=0,"",VLOOKUP(D15,Table10[],8,FALSE))</f>
        <v/>
      </c>
      <c r="R15" s="56" t="s">
        <v>1119</v>
      </c>
      <c r="S15" s="56">
        <v>0.89329999999999998</v>
      </c>
      <c r="T15" s="63">
        <f>IF(E15="nan","No CID", VLOOKUP(D15,Patents!$B$6:$V$493,13,FALSE))</f>
        <v>6</v>
      </c>
      <c r="U15" s="64">
        <f>IFERROR(VLOOKUP(D15,Patents!$B$6:$V$493,12,FALSE)/VLOOKUP(D15,Patents!$B$6:$V$493,13,FALSE),"")</f>
        <v>0.33333333333333331</v>
      </c>
      <c r="V15" s="64">
        <f>IFERROR(VLOOKUP(D15,Patents!$B$6:$V$493,16,FALSE)/VLOOKUP(D15,Patents!$B$6:$V$493,17,FALSE),"")</f>
        <v>1</v>
      </c>
      <c r="W15" s="56" t="str">
        <f>IF(ISERROR(VLOOKUP(D15,'OFR Regulations'!B:D,3,FALSE)),"",VLOOKUP(D15,'OFR Regulations'!B:D,3,FALSE))</f>
        <v/>
      </c>
      <c r="X15" s="56" t="str">
        <f>IF(ISERROR(VLOOKUP(D15,'Reg List Summary'!$A$2:$D$141,4,FALSE)),"",VLOOKUP(D15,'Reg List Summary'!$A$2:$D$141,4,FALSE))</f>
        <v/>
      </c>
      <c r="Y15" s="56" t="b">
        <f t="shared" si="3"/>
        <v>1</v>
      </c>
      <c r="Z15" s="56">
        <f t="shared" si="4"/>
        <v>0</v>
      </c>
    </row>
    <row r="16" spans="1:29" x14ac:dyDescent="0.3">
      <c r="A16" s="56" t="s">
        <v>1602</v>
      </c>
      <c r="B16" s="56" t="s">
        <v>1077</v>
      </c>
      <c r="C16" s="57" t="s">
        <v>1601</v>
      </c>
      <c r="D16" s="57" t="s">
        <v>77</v>
      </c>
      <c r="E16" s="56">
        <v>189283</v>
      </c>
      <c r="F16" s="62">
        <f>VLOOKUP(D16,Table10[],6,FALSE)</f>
        <v>0</v>
      </c>
      <c r="G16" s="62">
        <f>IF(VLOOKUP(D16,Table10[],9,FALSE)="Y",1,0)</f>
        <v>0</v>
      </c>
      <c r="H16" s="62">
        <f>VLOOKUP(D16,Table10[],4,FALSE)</f>
        <v>0</v>
      </c>
      <c r="I16" s="62">
        <f>IF(VLOOKUP(D16,Table10[],7,FALSE)="L",1,IF(VLOOKUP(D16,Table10[],7,FALSE)="H",1.5, 0))</f>
        <v>0</v>
      </c>
      <c r="J16" s="62">
        <f>IF(VLOOKUP(D16,Table10[],5,FALSE)&gt;0, 1,0)</f>
        <v>1</v>
      </c>
      <c r="K16" s="56" t="s">
        <v>78</v>
      </c>
      <c r="L16" s="56" t="str">
        <f>IF(VLOOKUP(C16,Synonyms!$A$2:$E$490,5,FALSE)=0,"",VLOOKUP(C16,Synonyms!$A$2:$E$490,5,FALSE))</f>
        <v>PBB-29</v>
      </c>
      <c r="M16" s="56">
        <v>0</v>
      </c>
      <c r="N16" s="56">
        <v>0</v>
      </c>
      <c r="O16" s="56">
        <f t="shared" si="1"/>
        <v>0</v>
      </c>
      <c r="P16" s="56">
        <f t="shared" si="2"/>
        <v>1</v>
      </c>
      <c r="Q16" s="56">
        <f>IF(VLOOKUP(D16,Table10[],8,FALSE)=0,"",VLOOKUP(D16,Table10[],8,FALSE))</f>
        <v>1</v>
      </c>
      <c r="R16" s="56" t="s">
        <v>1056</v>
      </c>
      <c r="S16" s="56">
        <v>0.9859</v>
      </c>
      <c r="T16" s="63">
        <f>IF(E16="nan","No CID", VLOOKUP(D16,Patents!$B$6:$V$493,13,FALSE))</f>
        <v>0</v>
      </c>
      <c r="U16" s="64" t="str">
        <f>IFERROR(VLOOKUP(D16,Patents!$B$6:$V$493,12,FALSE)/VLOOKUP(D16,Patents!$B$6:$V$493,13,FALSE),"")</f>
        <v/>
      </c>
      <c r="V16" s="64" t="str">
        <f>IFERROR(VLOOKUP(D16,Patents!$B$6:$V$493,16,FALSE)/VLOOKUP(D16,Patents!$B$6:$V$493,17,FALSE),"")</f>
        <v/>
      </c>
      <c r="W16" s="56">
        <f>IF(ISERROR(VLOOKUP(D16,'OFR Regulations'!B:D,3,FALSE)),"",VLOOKUP(D16,'OFR Regulations'!B:D,3,FALSE))</f>
        <v>1</v>
      </c>
      <c r="X16" s="56">
        <f>IF(ISERROR(VLOOKUP(D16,'Reg List Summary'!$A$2:$D$141,4,FALSE)),"",VLOOKUP(D16,'Reg List Summary'!$A$2:$D$141,4,FALSE))</f>
        <v>1</v>
      </c>
      <c r="Y16" s="56" t="b">
        <f t="shared" si="3"/>
        <v>1</v>
      </c>
      <c r="Z16" s="56">
        <f t="shared" si="4"/>
        <v>0</v>
      </c>
    </row>
    <row r="17" spans="1:26" x14ac:dyDescent="0.3">
      <c r="A17" s="56" t="s">
        <v>1094</v>
      </c>
      <c r="B17" s="56" t="s">
        <v>1095</v>
      </c>
      <c r="C17" s="57" t="s">
        <v>1093</v>
      </c>
      <c r="D17" s="57" t="s">
        <v>19</v>
      </c>
      <c r="E17" s="56">
        <v>8265</v>
      </c>
      <c r="F17" s="62">
        <f>VLOOKUP(D17,Table10[],6,FALSE)</f>
        <v>1</v>
      </c>
      <c r="G17" s="62">
        <f>IF(VLOOKUP(D17,Table10[],9,FALSE)="Y",1,0)</f>
        <v>0</v>
      </c>
      <c r="H17" s="62" t="str">
        <f>VLOOKUP(D17,Table10[],4,FALSE)</f>
        <v>Active</v>
      </c>
      <c r="I17" s="62">
        <f>IF(VLOOKUP(D17,Table10[],7,FALSE)="L",1,IF(VLOOKUP(D17,Table10[],7,FALSE)="H",1.5, 0))</f>
        <v>0</v>
      </c>
      <c r="J17" s="62">
        <f>IF(VLOOKUP(D17,Table10[],5,FALSE)&gt;0, 1,0)</f>
        <v>1</v>
      </c>
      <c r="K17" s="56" t="s">
        <v>79</v>
      </c>
      <c r="L17" s="56" t="str">
        <f>IF(VLOOKUP(C17,Synonyms!$A$2:$E$490,5,FALSE)=0,"",VLOOKUP(C17,Synonyms!$A$2:$E$490,5,FALSE))</f>
        <v>HCBCH-DCAnh</v>
      </c>
      <c r="M17" s="56">
        <v>0</v>
      </c>
      <c r="N17" s="56">
        <v>0</v>
      </c>
      <c r="O17" s="56">
        <f t="shared" si="1"/>
        <v>2</v>
      </c>
      <c r="P17" s="56">
        <f t="shared" si="2"/>
        <v>1</v>
      </c>
      <c r="Q17" s="56" t="str">
        <f>IF(VLOOKUP(D17,Table10[],8,FALSE)=0,"",VLOOKUP(D17,Table10[],8,FALSE))</f>
        <v/>
      </c>
      <c r="R17" s="56" t="s">
        <v>1060</v>
      </c>
      <c r="S17" s="56">
        <v>0.96160000000000001</v>
      </c>
      <c r="T17" s="63">
        <f>IF(E17="nan","No CID", VLOOKUP(D17,Patents!$B$6:$V$493,13,FALSE))</f>
        <v>4973</v>
      </c>
      <c r="U17" s="64">
        <f>IFERROR(VLOOKUP(D17,Patents!$B$6:$V$493,12,FALSE)/VLOOKUP(D17,Patents!$B$6:$V$493,13,FALSE),"")</f>
        <v>0.6603659762718681</v>
      </c>
      <c r="V17" s="64">
        <f>IFERROR(VLOOKUP(D17,Patents!$B$6:$V$493,16,FALSE)/VLOOKUP(D17,Patents!$B$6:$V$493,17,FALSE),"")</f>
        <v>0.54032258064516125</v>
      </c>
      <c r="W17" s="56">
        <f>IF(ISERROR(VLOOKUP(D17,'OFR Regulations'!B:D,3,FALSE)),"",VLOOKUP(D17,'OFR Regulations'!B:D,3,FALSE))</f>
        <v>1</v>
      </c>
      <c r="X17" s="56">
        <f>IF(ISERROR(VLOOKUP(D17,'Reg List Summary'!$A$2:$D$141,4,FALSE)),"",VLOOKUP(D17,'Reg List Summary'!$A$2:$D$141,4,FALSE))</f>
        <v>1</v>
      </c>
      <c r="Y17" s="56" t="b">
        <f t="shared" si="3"/>
        <v>1</v>
      </c>
      <c r="Z17" s="56">
        <f t="shared" si="4"/>
        <v>1</v>
      </c>
    </row>
    <row r="18" spans="1:26" x14ac:dyDescent="0.3">
      <c r="A18" s="56" t="s">
        <v>1097</v>
      </c>
      <c r="B18" s="56" t="s">
        <v>1095</v>
      </c>
      <c r="C18" s="57" t="s">
        <v>1096</v>
      </c>
      <c r="D18" s="57" t="s">
        <v>80</v>
      </c>
      <c r="E18" s="56">
        <v>8266</v>
      </c>
      <c r="F18" s="62">
        <f>VLOOKUP(D18,Table10[],6,FALSE)</f>
        <v>0</v>
      </c>
      <c r="G18" s="62">
        <f>IF(VLOOKUP(D18,Table10[],9,FALSE)="Y",1,0)</f>
        <v>0</v>
      </c>
      <c r="H18" s="62" t="str">
        <f>VLOOKUP(D18,Table10[],4,FALSE)</f>
        <v>Active</v>
      </c>
      <c r="I18" s="62">
        <f>IF(VLOOKUP(D18,Table10[],7,FALSE)="L",1,IF(VLOOKUP(D18,Table10[],7,FALSE)="H",1.5, 0))</f>
        <v>0</v>
      </c>
      <c r="J18" s="62">
        <f>IF(VLOOKUP(D18,Table10[],5,FALSE)&gt;0, 1,0)</f>
        <v>1</v>
      </c>
      <c r="K18" s="56" t="s">
        <v>81</v>
      </c>
      <c r="L18" s="56" t="str">
        <f>IF(VLOOKUP(C18,Synonyms!$A$2:$E$490,5,FALSE)=0,"",VLOOKUP(C18,Synonyms!$A$2:$E$490,5,FALSE))</f>
        <v>HCBCH-DCA</v>
      </c>
      <c r="M18" s="56">
        <v>0</v>
      </c>
      <c r="N18" s="56">
        <v>0</v>
      </c>
      <c r="O18" s="56">
        <f t="shared" si="1"/>
        <v>1</v>
      </c>
      <c r="P18" s="56">
        <f t="shared" si="2"/>
        <v>1</v>
      </c>
      <c r="Q18" s="56">
        <f>IF(VLOOKUP(D18,Table10[],8,FALSE)=0,"",VLOOKUP(D18,Table10[],8,FALSE))</f>
        <v>1</v>
      </c>
      <c r="R18" s="56" t="s">
        <v>1060</v>
      </c>
      <c r="S18" s="56">
        <v>0.55940000000000001</v>
      </c>
      <c r="T18" s="63">
        <f>IF(E18="nan","No CID", VLOOKUP(D18,Patents!$B$6:$V$493,13,FALSE))</f>
        <v>11661</v>
      </c>
      <c r="U18" s="64">
        <f>IFERROR(VLOOKUP(D18,Patents!$B$6:$V$493,12,FALSE)/VLOOKUP(D18,Patents!$B$6:$V$493,13,FALSE),"")</f>
        <v>0.62979161306920506</v>
      </c>
      <c r="V18" s="64">
        <f>IFERROR(VLOOKUP(D18,Patents!$B$6:$V$493,16,FALSE)/VLOOKUP(D18,Patents!$B$6:$V$493,17,FALSE),"")</f>
        <v>0.6567877629063098</v>
      </c>
      <c r="W18" s="56">
        <f>IF(ISERROR(VLOOKUP(D18,'OFR Regulations'!B:D,3,FALSE)),"",VLOOKUP(D18,'OFR Regulations'!B:D,3,FALSE))</f>
        <v>3</v>
      </c>
      <c r="X18" s="56">
        <f>IF(ISERROR(VLOOKUP(D18,'Reg List Summary'!$A$2:$D$141,4,FALSE)),"",VLOOKUP(D18,'Reg List Summary'!$A$2:$D$141,4,FALSE))</f>
        <v>3</v>
      </c>
      <c r="Y18" s="56" t="b">
        <f t="shared" si="3"/>
        <v>1</v>
      </c>
      <c r="Z18" s="56">
        <f t="shared" si="4"/>
        <v>0</v>
      </c>
    </row>
    <row r="19" spans="1:26" x14ac:dyDescent="0.3">
      <c r="A19" s="56" t="s">
        <v>1099</v>
      </c>
      <c r="B19" s="56" t="s">
        <v>1064</v>
      </c>
      <c r="C19" s="57" t="s">
        <v>1098</v>
      </c>
      <c r="D19" s="57" t="s">
        <v>25</v>
      </c>
      <c r="E19" s="56">
        <v>8295</v>
      </c>
      <c r="F19" s="62">
        <f>VLOOKUP(D19,Table10[],6,FALSE)</f>
        <v>1</v>
      </c>
      <c r="G19" s="62">
        <f>IF(VLOOKUP(D19,Table10[],9,FALSE)="Y",1,0)</f>
        <v>0</v>
      </c>
      <c r="H19" s="62" t="str">
        <f>VLOOKUP(D19,Table10[],4,FALSE)</f>
        <v>Active</v>
      </c>
      <c r="I19" s="62">
        <f>IF(VLOOKUP(D19,Table10[],7,FALSE)="L",1,IF(VLOOKUP(D19,Table10[],7,FALSE)="H",1.5, 0))</f>
        <v>1.5</v>
      </c>
      <c r="J19" s="62">
        <f>IF(VLOOKUP(D19,Table10[],5,FALSE)&gt;0, 1,0)</f>
        <v>1</v>
      </c>
      <c r="K19" s="56" t="s">
        <v>82</v>
      </c>
      <c r="L19" s="56" t="str">
        <f>IF(VLOOKUP(C19,Synonyms!$A$2:$E$490,5,FALSE)=0,"",VLOOKUP(C19,Synonyms!$A$2:$E$490,5,FALSE))</f>
        <v>TCEP</v>
      </c>
      <c r="M19" s="56">
        <v>0</v>
      </c>
      <c r="N19" s="56">
        <v>0</v>
      </c>
      <c r="O19" s="56">
        <f t="shared" si="1"/>
        <v>3.5</v>
      </c>
      <c r="P19" s="56">
        <f t="shared" si="2"/>
        <v>1</v>
      </c>
      <c r="Q19" s="56">
        <f>IF(VLOOKUP(D19,Table10[],8,FALSE)=0,"",VLOOKUP(D19,Table10[],8,FALSE))</f>
        <v>27</v>
      </c>
      <c r="R19" s="56" t="s">
        <v>1060</v>
      </c>
      <c r="S19" s="56">
        <v>0.93489999999999995</v>
      </c>
      <c r="T19" s="63">
        <f>IF(E19="nan","No CID", VLOOKUP(D19,Patents!$B$6:$V$493,13,FALSE))</f>
        <v>19141</v>
      </c>
      <c r="U19" s="64">
        <f>IFERROR(VLOOKUP(D19,Patents!$B$6:$V$493,12,FALSE)/VLOOKUP(D19,Patents!$B$6:$V$493,13,FALSE),"")</f>
        <v>0.61407449976490258</v>
      </c>
      <c r="V19" s="64">
        <f>IFERROR(VLOOKUP(D19,Patents!$B$6:$V$493,16,FALSE)/VLOOKUP(D19,Patents!$B$6:$V$493,17,FALSE),"")</f>
        <v>0.54625000000000001</v>
      </c>
      <c r="W19" s="56">
        <f>IF(ISERROR(VLOOKUP(D19,'OFR Regulations'!B:D,3,FALSE)),"",VLOOKUP(D19,'OFR Regulations'!B:D,3,FALSE))</f>
        <v>16</v>
      </c>
      <c r="X19" s="56">
        <f>IF(ISERROR(VLOOKUP(D19,'Reg List Summary'!$A$2:$D$141,4,FALSE)),"",VLOOKUP(D19,'Reg List Summary'!$A$2:$D$141,4,FALSE))</f>
        <v>16</v>
      </c>
      <c r="Y19" s="56" t="b">
        <f t="shared" si="3"/>
        <v>1</v>
      </c>
      <c r="Z19" s="56">
        <f t="shared" si="4"/>
        <v>2.5</v>
      </c>
    </row>
    <row r="20" spans="1:26" x14ac:dyDescent="0.3">
      <c r="A20" s="56" t="s">
        <v>1101</v>
      </c>
      <c r="B20" s="56" t="s">
        <v>1064</v>
      </c>
      <c r="C20" s="57" t="s">
        <v>1100</v>
      </c>
      <c r="D20" s="57" t="s">
        <v>47</v>
      </c>
      <c r="E20" s="56">
        <v>8296</v>
      </c>
      <c r="F20" s="62">
        <f>VLOOKUP(D20,Table10[],6,FALSE)</f>
        <v>0</v>
      </c>
      <c r="G20" s="62">
        <f>IF(VLOOKUP(D20,Table10[],9,FALSE)="Y",1,0)</f>
        <v>0</v>
      </c>
      <c r="H20" s="62" t="str">
        <f>VLOOKUP(D20,Table10[],4,FALSE)</f>
        <v>Inactive</v>
      </c>
      <c r="I20" s="62">
        <f>IF(VLOOKUP(D20,Table10[],7,FALSE)="L",1,IF(VLOOKUP(D20,Table10[],7,FALSE)="H",1.5, 0))</f>
        <v>0</v>
      </c>
      <c r="J20" s="62">
        <f>IF(VLOOKUP(D20,Table10[],5,FALSE)&gt;0, 1,0)</f>
        <v>1</v>
      </c>
      <c r="K20" s="56" t="s">
        <v>48</v>
      </c>
      <c r="L20" s="56" t="str">
        <f>IF(VLOOKUP(C20,Synonyms!$A$2:$E$490,5,FALSE)=0,"",VLOOKUP(C20,Synonyms!$A$2:$E$490,5,FALSE))</f>
        <v/>
      </c>
      <c r="M20" s="56">
        <v>0</v>
      </c>
      <c r="N20" s="56">
        <v>0</v>
      </c>
      <c r="O20" s="56">
        <f t="shared" si="1"/>
        <v>0</v>
      </c>
      <c r="P20" s="56">
        <f t="shared" si="2"/>
        <v>2</v>
      </c>
      <c r="Q20" s="56">
        <f>IF(VLOOKUP(D20,Table10[],8,FALSE)=0,"",VLOOKUP(D20,Table10[],8,FALSE))</f>
        <v>1</v>
      </c>
      <c r="R20" s="56" t="s">
        <v>1056</v>
      </c>
      <c r="S20" s="56">
        <v>0.96079999999999999</v>
      </c>
      <c r="T20" s="63">
        <f>IF(E20="nan","No CID", VLOOKUP(D20,Patents!$B$6:$V$493,13,FALSE))</f>
        <v>1261</v>
      </c>
      <c r="U20" s="64">
        <f>IFERROR(VLOOKUP(D20,Patents!$B$6:$V$493,12,FALSE)/VLOOKUP(D20,Patents!$B$6:$V$493,13,FALSE),"")</f>
        <v>0.43140364789849328</v>
      </c>
      <c r="V20" s="64">
        <f>IFERROR(VLOOKUP(D20,Patents!$B$6:$V$493,16,FALSE)/VLOOKUP(D20,Patents!$B$6:$V$493,17,FALSE),"")</f>
        <v>8.3769633507853408E-2</v>
      </c>
      <c r="W20" s="56" t="str">
        <f>IF(ISERROR(VLOOKUP(D20,'OFR Regulations'!B:D,3,FALSE)),"",VLOOKUP(D20,'OFR Regulations'!B:D,3,FALSE))</f>
        <v/>
      </c>
      <c r="X20" s="56" t="str">
        <f>IF(ISERROR(VLOOKUP(D20,'Reg List Summary'!$A$2:$D$141,4,FALSE)),"",VLOOKUP(D20,'Reg List Summary'!$A$2:$D$141,4,FALSE))</f>
        <v/>
      </c>
      <c r="Y20" s="56" t="b">
        <f t="shared" si="3"/>
        <v>1</v>
      </c>
      <c r="Z20" s="56">
        <f t="shared" si="4"/>
        <v>0</v>
      </c>
    </row>
    <row r="21" spans="1:26" x14ac:dyDescent="0.3">
      <c r="A21" s="56" t="s">
        <v>1141</v>
      </c>
      <c r="B21" s="56" t="s">
        <v>1092</v>
      </c>
      <c r="C21" s="57" t="s">
        <v>1140</v>
      </c>
      <c r="D21" s="57" t="s">
        <v>23</v>
      </c>
      <c r="E21" s="56">
        <v>14410</v>
      </c>
      <c r="F21" s="62">
        <f>VLOOKUP(D21,Table10[],6,FALSE)</f>
        <v>1</v>
      </c>
      <c r="G21" s="62">
        <f>IF(VLOOKUP(D21,Table10[],9,FALSE)="Y",1,0)</f>
        <v>1</v>
      </c>
      <c r="H21" s="62" t="str">
        <f>VLOOKUP(D21,Table10[],4,FALSE)</f>
        <v>Active</v>
      </c>
      <c r="I21" s="62">
        <f>IF(VLOOKUP(D21,Table10[],7,FALSE)="L",1,IF(VLOOKUP(D21,Table10[],7,FALSE)="H",1.5, 0))</f>
        <v>1.5</v>
      </c>
      <c r="J21" s="62">
        <f>IF(VLOOKUP(D21,Table10[],5,FALSE)&gt;0, 1,0)</f>
        <v>1</v>
      </c>
      <c r="K21" s="56" t="s">
        <v>85</v>
      </c>
      <c r="L21" s="56" t="str">
        <f>IF(VLOOKUP(C21,Synonyms!$A$2:$E$490,5,FALSE)=0,"",VLOOKUP(C21,Synonyms!$A$2:$E$490,5,FALSE))</f>
        <v>BDE-209; DecaBDE; Decabromobiphenyl oxide</v>
      </c>
      <c r="M21" s="56">
        <v>0</v>
      </c>
      <c r="N21" s="56">
        <v>0</v>
      </c>
      <c r="O21" s="56">
        <f t="shared" si="1"/>
        <v>4.5</v>
      </c>
      <c r="P21" s="56">
        <f t="shared" si="2"/>
        <v>1</v>
      </c>
      <c r="Q21" s="56">
        <f>IF(VLOOKUP(D21,Table10[],8,FALSE)=0,"",VLOOKUP(D21,Table10[],8,FALSE))</f>
        <v>47</v>
      </c>
      <c r="R21" s="56" t="s">
        <v>1060</v>
      </c>
      <c r="S21" s="56">
        <v>0.99539999999999995</v>
      </c>
      <c r="T21" s="63">
        <f>IF(E21="nan","No CID", VLOOKUP(D21,Patents!$B$6:$V$493,13,FALSE))</f>
        <v>28604</v>
      </c>
      <c r="U21" s="64">
        <f>IFERROR(VLOOKUP(D21,Patents!$B$6:$V$493,12,FALSE)/VLOOKUP(D21,Patents!$B$6:$V$493,13,FALSE),"")</f>
        <v>0.67787721996923511</v>
      </c>
      <c r="V21" s="64">
        <f>IFERROR(VLOOKUP(D21,Patents!$B$6:$V$493,16,FALSE)/VLOOKUP(D21,Patents!$B$6:$V$493,17,FALSE),"")</f>
        <v>0.67332828187156657</v>
      </c>
      <c r="W21" s="56">
        <f>IF(ISERROR(VLOOKUP(D21,'OFR Regulations'!B:D,3,FALSE)),"",VLOOKUP(D21,'OFR Regulations'!B:D,3,FALSE))</f>
        <v>16</v>
      </c>
      <c r="X21" s="56">
        <f>IF(ISERROR(VLOOKUP(D21,'Reg List Summary'!$A$2:$D$141,4,FALSE)),"",VLOOKUP(D21,'Reg List Summary'!$A$2:$D$141,4,FALSE))</f>
        <v>16</v>
      </c>
      <c r="Y21" s="56" t="b">
        <f t="shared" si="3"/>
        <v>1</v>
      </c>
      <c r="Z21" s="56">
        <f t="shared" si="4"/>
        <v>2.5</v>
      </c>
    </row>
    <row r="22" spans="1:26" x14ac:dyDescent="0.3">
      <c r="A22" s="56" t="s">
        <v>1604</v>
      </c>
      <c r="B22" s="56" t="s">
        <v>1092</v>
      </c>
      <c r="C22" s="57" t="s">
        <v>1603</v>
      </c>
      <c r="D22" s="57" t="s">
        <v>86</v>
      </c>
      <c r="E22" s="56">
        <v>53440380</v>
      </c>
      <c r="F22" s="62">
        <f>VLOOKUP(D22,Table10[],6,FALSE)</f>
        <v>0</v>
      </c>
      <c r="G22" s="62">
        <f>IF(VLOOKUP(D22,Table10[],9,FALSE)="Y",1,0)</f>
        <v>0</v>
      </c>
      <c r="H22" s="62">
        <f>VLOOKUP(D22,Table10[],4,FALSE)</f>
        <v>0</v>
      </c>
      <c r="I22" s="62">
        <f>IF(VLOOKUP(D22,Table10[],7,FALSE)="L",1,IF(VLOOKUP(D22,Table10[],7,FALSE)="H",1.5, 0))</f>
        <v>0</v>
      </c>
      <c r="J22" s="62">
        <f>IF(VLOOKUP(D22,Table10[],5,FALSE)&gt;0, 1,0)</f>
        <v>1</v>
      </c>
      <c r="K22" s="56" t="s">
        <v>87</v>
      </c>
      <c r="L22" s="56" t="str">
        <f>IF(VLOOKUP(C22,Synonyms!$A$2:$E$490,5,FALSE)=0,"",VLOOKUP(C22,Synonyms!$A$2:$E$490,5,FALSE))</f>
        <v/>
      </c>
      <c r="M22" s="56">
        <v>0</v>
      </c>
      <c r="N22" s="56">
        <v>1</v>
      </c>
      <c r="O22" s="56">
        <f t="shared" si="1"/>
        <v>0</v>
      </c>
      <c r="P22" s="56">
        <f t="shared" si="2"/>
        <v>1</v>
      </c>
      <c r="Q22" s="56" t="str">
        <f>IF(VLOOKUP(D22,Table10[],8,FALSE)=0,"",VLOOKUP(D22,Table10[],8,FALSE))</f>
        <v/>
      </c>
      <c r="R22" s="56" t="s">
        <v>1056</v>
      </c>
      <c r="S22" s="56">
        <v>0.99460000000000004</v>
      </c>
      <c r="T22" s="63">
        <f>IF(E22="nan","No CID", VLOOKUP(D22,Patents!$B$6:$V$493,13,FALSE))</f>
        <v>0</v>
      </c>
      <c r="U22" s="64" t="str">
        <f>IFERROR(VLOOKUP(D22,Patents!$B$6:$V$493,12,FALSE)/VLOOKUP(D22,Patents!$B$6:$V$493,13,FALSE),"")</f>
        <v/>
      </c>
      <c r="V22" s="64" t="str">
        <f>IFERROR(VLOOKUP(D22,Patents!$B$6:$V$493,16,FALSE)/VLOOKUP(D22,Patents!$B$6:$V$493,17,FALSE),"")</f>
        <v/>
      </c>
      <c r="W22" s="56">
        <f>IF(ISERROR(VLOOKUP(D22,'OFR Regulations'!B:D,3,FALSE)),"",VLOOKUP(D22,'OFR Regulations'!B:D,3,FALSE))</f>
        <v>1</v>
      </c>
      <c r="X22" s="56">
        <f>IF(ISERROR(VLOOKUP(D22,'Reg List Summary'!$A$2:$D$141,4,FALSE)),"",VLOOKUP(D22,'Reg List Summary'!$A$2:$D$141,4,FALSE))</f>
        <v>1</v>
      </c>
      <c r="Y22" s="56" t="b">
        <f t="shared" si="3"/>
        <v>1</v>
      </c>
      <c r="Z22" s="56">
        <f t="shared" si="4"/>
        <v>0</v>
      </c>
    </row>
    <row r="23" spans="1:26" x14ac:dyDescent="0.3">
      <c r="A23" s="56" t="s">
        <v>1606</v>
      </c>
      <c r="B23" s="56" t="s">
        <v>1092</v>
      </c>
      <c r="C23" s="57" t="s">
        <v>1605</v>
      </c>
      <c r="D23" s="57" t="s">
        <v>88</v>
      </c>
      <c r="E23" s="56">
        <v>85566993</v>
      </c>
      <c r="F23" s="62">
        <f>VLOOKUP(D23,Table10[],6,FALSE)</f>
        <v>0</v>
      </c>
      <c r="G23" s="62">
        <f>IF(VLOOKUP(D23,Table10[],9,FALSE)="Y",1,0)</f>
        <v>0</v>
      </c>
      <c r="H23" s="62">
        <f>VLOOKUP(D23,Table10[],4,FALSE)</f>
        <v>0</v>
      </c>
      <c r="I23" s="62">
        <f>IF(VLOOKUP(D23,Table10[],7,FALSE)="L",1,IF(VLOOKUP(D23,Table10[],7,FALSE)="H",1.5, 0))</f>
        <v>0</v>
      </c>
      <c r="J23" s="62">
        <f>IF(VLOOKUP(D23,Table10[],5,FALSE)&gt;0, 1,0)</f>
        <v>1</v>
      </c>
      <c r="K23" s="56" t="s">
        <v>89</v>
      </c>
      <c r="L23" s="56" t="str">
        <f>IF(VLOOKUP(C23,Synonyms!$A$2:$E$490,5,FALSE)=0,"",VLOOKUP(C23,Synonyms!$A$2:$E$490,5,FALSE))</f>
        <v/>
      </c>
      <c r="M23" s="56">
        <v>0</v>
      </c>
      <c r="N23" s="56">
        <v>1</v>
      </c>
      <c r="O23" s="56">
        <f t="shared" si="1"/>
        <v>0</v>
      </c>
      <c r="P23" s="56">
        <f t="shared" si="2"/>
        <v>1</v>
      </c>
      <c r="Q23" s="56" t="str">
        <f>IF(VLOOKUP(D23,Table10[],8,FALSE)=0,"",VLOOKUP(D23,Table10[],8,FALSE))</f>
        <v/>
      </c>
      <c r="R23" s="56" t="s">
        <v>1119</v>
      </c>
      <c r="S23" s="56">
        <v>0.98839999999999995</v>
      </c>
      <c r="T23" s="63">
        <f>IF(E23="nan","No CID", VLOOKUP(D23,Patents!$B$6:$V$493,13,FALSE))</f>
        <v>0</v>
      </c>
      <c r="U23" s="64" t="str">
        <f>IFERROR(VLOOKUP(D23,Patents!$B$6:$V$493,12,FALSE)/VLOOKUP(D23,Patents!$B$6:$V$493,13,FALSE),"")</f>
        <v/>
      </c>
      <c r="V23" s="64" t="str">
        <f>IFERROR(VLOOKUP(D23,Patents!$B$6:$V$493,16,FALSE)/VLOOKUP(D23,Patents!$B$6:$V$493,17,FALSE),"")</f>
        <v/>
      </c>
      <c r="W23" s="56">
        <f>IF(ISERROR(VLOOKUP(D23,'OFR Regulations'!B:D,3,FALSE)),"",VLOOKUP(D23,'OFR Regulations'!B:D,3,FALSE))</f>
        <v>1</v>
      </c>
      <c r="X23" s="56">
        <f>IF(ISERROR(VLOOKUP(D23,'Reg List Summary'!$A$2:$D$141,4,FALSE)),"",VLOOKUP(D23,'Reg List Summary'!$A$2:$D$141,4,FALSE))</f>
        <v>1</v>
      </c>
      <c r="Y23" s="56" t="b">
        <f t="shared" si="3"/>
        <v>1</v>
      </c>
      <c r="Z23" s="56">
        <f t="shared" si="4"/>
        <v>0</v>
      </c>
    </row>
    <row r="24" spans="1:26" x14ac:dyDescent="0.3">
      <c r="A24" s="56" t="s">
        <v>1103</v>
      </c>
      <c r="B24" s="56" t="s">
        <v>1104</v>
      </c>
      <c r="C24" s="57" t="s">
        <v>1102</v>
      </c>
      <c r="D24" s="57" t="s">
        <v>31</v>
      </c>
      <c r="E24" s="56">
        <v>8326</v>
      </c>
      <c r="F24" s="62">
        <f>VLOOKUP(D24,Table10[],6,FALSE)</f>
        <v>1</v>
      </c>
      <c r="G24" s="62">
        <f>IF(VLOOKUP(D24,Table10[],9,FALSE)="Y",1,0)</f>
        <v>0</v>
      </c>
      <c r="H24" s="62" t="str">
        <f>VLOOKUP(D24,Table10[],4,FALSE)</f>
        <v>Active</v>
      </c>
      <c r="I24" s="62">
        <f>IF(VLOOKUP(D24,Table10[],7,FALSE)="L",1,IF(VLOOKUP(D24,Table10[],7,FALSE)="H",1.5, 0))</f>
        <v>0</v>
      </c>
      <c r="J24" s="62">
        <f>IF(VLOOKUP(D24,Table10[],5,FALSE)&gt;0, 1,0)</f>
        <v>1</v>
      </c>
      <c r="K24" s="56" t="s">
        <v>90</v>
      </c>
      <c r="L24" s="56" t="str">
        <f>IF(VLOOKUP(C24,Synonyms!$A$2:$E$490,5,FALSE)=0,"",VLOOKUP(C24,Synonyms!$A$2:$E$490,5,FALSE))</f>
        <v>BRN 0211560; Niagathal; Tetrathal</v>
      </c>
      <c r="M24" s="56">
        <v>0</v>
      </c>
      <c r="N24" s="56">
        <v>0</v>
      </c>
      <c r="O24" s="56">
        <f t="shared" si="1"/>
        <v>2</v>
      </c>
      <c r="P24" s="56">
        <f t="shared" si="2"/>
        <v>1</v>
      </c>
      <c r="Q24" s="56" t="str">
        <f>IF(VLOOKUP(D24,Table10[],8,FALSE)=0,"",VLOOKUP(D24,Table10[],8,FALSE))</f>
        <v/>
      </c>
      <c r="R24" s="56" t="s">
        <v>1060</v>
      </c>
      <c r="S24" s="56">
        <v>0.9073</v>
      </c>
      <c r="T24" s="63">
        <f>IF(E24="nan","No CID", VLOOKUP(D24,Patents!$B$6:$V$493,13,FALSE))</f>
        <v>24223</v>
      </c>
      <c r="U24" s="64">
        <f>IFERROR(VLOOKUP(D24,Patents!$B$6:$V$493,12,FALSE)/VLOOKUP(D24,Patents!$B$6:$V$493,13,FALSE),"")</f>
        <v>0.50518102629732076</v>
      </c>
      <c r="V24" s="64">
        <f>IFERROR(VLOOKUP(D24,Patents!$B$6:$V$493,16,FALSE)/VLOOKUP(D24,Patents!$B$6:$V$493,17,FALSE),"")</f>
        <v>0.36836027713625868</v>
      </c>
      <c r="W24" s="56">
        <f>IF(ISERROR(VLOOKUP(D24,'OFR Regulations'!B:D,3,FALSE)),"",VLOOKUP(D24,'OFR Regulations'!B:D,3,FALSE))</f>
        <v>1</v>
      </c>
      <c r="X24" s="56">
        <f>IF(ISERROR(VLOOKUP(D24,'Reg List Summary'!$A$2:$D$141,4,FALSE)),"",VLOOKUP(D24,'Reg List Summary'!$A$2:$D$141,4,FALSE))</f>
        <v>1</v>
      </c>
      <c r="Y24" s="56" t="b">
        <f t="shared" si="3"/>
        <v>1</v>
      </c>
      <c r="Z24" s="56">
        <f t="shared" si="4"/>
        <v>1</v>
      </c>
    </row>
    <row r="25" spans="1:26" x14ac:dyDescent="0.3">
      <c r="A25" s="56" t="s">
        <v>1608</v>
      </c>
      <c r="B25" s="56" t="s">
        <v>1092</v>
      </c>
      <c r="C25" s="57" t="s">
        <v>1607</v>
      </c>
      <c r="D25" s="57" t="s">
        <v>91</v>
      </c>
      <c r="E25" s="56">
        <v>10930591</v>
      </c>
      <c r="F25" s="62">
        <f>VLOOKUP(D25,Table10[],6,FALSE)</f>
        <v>0</v>
      </c>
      <c r="G25" s="62">
        <f>IF(VLOOKUP(D25,Table10[],9,FALSE)="Y",1,0)</f>
        <v>0</v>
      </c>
      <c r="H25" s="62">
        <f>VLOOKUP(D25,Table10[],4,FALSE)</f>
        <v>0</v>
      </c>
      <c r="I25" s="62">
        <f>IF(VLOOKUP(D25,Table10[],7,FALSE)="L",1,IF(VLOOKUP(D25,Table10[],7,FALSE)="H",1.5, 0))</f>
        <v>0</v>
      </c>
      <c r="J25" s="62">
        <f>IF(VLOOKUP(D25,Table10[],5,FALSE)&gt;0, 1,0)</f>
        <v>1</v>
      </c>
      <c r="K25" s="56" t="s">
        <v>92</v>
      </c>
      <c r="L25" s="56" t="str">
        <f>IF(VLOOKUP(C25,Synonyms!$A$2:$E$490,5,FALSE)=0,"",VLOOKUP(C25,Synonyms!$A$2:$E$490,5,FALSE))</f>
        <v>BDE-184</v>
      </c>
      <c r="M25" s="56">
        <v>0</v>
      </c>
      <c r="N25" s="56">
        <v>0</v>
      </c>
      <c r="O25" s="56">
        <f t="shared" si="1"/>
        <v>0</v>
      </c>
      <c r="P25" s="56">
        <f t="shared" si="2"/>
        <v>1</v>
      </c>
      <c r="Q25" s="56">
        <f>IF(VLOOKUP(D25,Table10[],8,FALSE)=0,"",VLOOKUP(D25,Table10[],8,FALSE))</f>
        <v>1</v>
      </c>
      <c r="R25" s="56" t="s">
        <v>1056</v>
      </c>
      <c r="S25" s="56">
        <v>0.997</v>
      </c>
      <c r="T25" s="63">
        <f>IF(E25="nan","No CID", VLOOKUP(D25,Patents!$B$6:$V$493,13,FALSE))</f>
        <v>8</v>
      </c>
      <c r="U25" s="64">
        <f>IFERROR(VLOOKUP(D25,Patents!$B$6:$V$493,12,FALSE)/VLOOKUP(D25,Patents!$B$6:$V$493,13,FALSE),"")</f>
        <v>1</v>
      </c>
      <c r="V25" s="64" t="str">
        <f>IFERROR(VLOOKUP(D25,Patents!$B$6:$V$493,16,FALSE)/VLOOKUP(D25,Patents!$B$6:$V$493,17,FALSE),"")</f>
        <v/>
      </c>
      <c r="W25" s="56">
        <f>IF(ISERROR(VLOOKUP(D25,'OFR Regulations'!B:D,3,FALSE)),"",VLOOKUP(D25,'OFR Regulations'!B:D,3,FALSE))</f>
        <v>1</v>
      </c>
      <c r="X25" s="56">
        <f>IF(ISERROR(VLOOKUP(D25,'Reg List Summary'!$A$2:$D$141,4,FALSE)),"",VLOOKUP(D25,'Reg List Summary'!$A$2:$D$141,4,FALSE))</f>
        <v>1</v>
      </c>
      <c r="Y25" s="56" t="b">
        <f t="shared" si="3"/>
        <v>1</v>
      </c>
      <c r="Z25" s="56">
        <f t="shared" si="4"/>
        <v>0</v>
      </c>
    </row>
    <row r="26" spans="1:26" x14ac:dyDescent="0.3">
      <c r="A26" s="56" t="s">
        <v>1610</v>
      </c>
      <c r="B26" s="56" t="s">
        <v>1092</v>
      </c>
      <c r="C26" s="57" t="s">
        <v>1609</v>
      </c>
      <c r="D26" s="57" t="s">
        <v>267</v>
      </c>
      <c r="E26" s="56">
        <v>11967214</v>
      </c>
      <c r="F26" s="62">
        <f>VLOOKUP(D26,Table10[],6,FALSE)</f>
        <v>0</v>
      </c>
      <c r="G26" s="62">
        <f>IF(VLOOKUP(D26,Table10[],9,FALSE)="Y",1,0)</f>
        <v>0</v>
      </c>
      <c r="H26" s="62">
        <f>VLOOKUP(D26,Table10[],4,FALSE)</f>
        <v>0</v>
      </c>
      <c r="I26" s="62">
        <f>IF(VLOOKUP(D26,Table10[],7,FALSE)="L",1,IF(VLOOKUP(D26,Table10[],7,FALSE)="H",1.5, 0))</f>
        <v>0</v>
      </c>
      <c r="J26" s="62">
        <f>IF(VLOOKUP(D26,Table10[],5,FALSE)&gt;0, 1,0)</f>
        <v>0</v>
      </c>
      <c r="K26" s="56" t="s">
        <v>268</v>
      </c>
      <c r="L26" s="56" t="str">
        <f>IF(VLOOKUP(C26,Synonyms!$A$2:$E$490,5,FALSE)=0,"",VLOOKUP(C26,Synonyms!$A$2:$E$490,5,FALSE))</f>
        <v/>
      </c>
      <c r="M26" s="56">
        <v>0</v>
      </c>
      <c r="N26" s="56">
        <v>0</v>
      </c>
      <c r="O26" s="56">
        <f t="shared" si="1"/>
        <v>0</v>
      </c>
      <c r="P26" s="56">
        <f t="shared" si="2"/>
        <v>0</v>
      </c>
      <c r="Q26" s="56">
        <f>IF(VLOOKUP(D26,Table10[],8,FALSE)=0,"",VLOOKUP(D26,Table10[],8,FALSE))</f>
        <v>6</v>
      </c>
      <c r="R26" s="56" t="s">
        <v>1056</v>
      </c>
      <c r="S26" s="56">
        <v>0.997</v>
      </c>
      <c r="T26" s="63">
        <f>IF(E26="nan","No CID", VLOOKUP(D26,Patents!$B$6:$V$493,13,FALSE))</f>
        <v>11</v>
      </c>
      <c r="U26" s="64">
        <f>IFERROR(VLOOKUP(D26,Patents!$B$6:$V$493,12,FALSE)/VLOOKUP(D26,Patents!$B$6:$V$493,13,FALSE),"")</f>
        <v>1</v>
      </c>
      <c r="V26" s="64">
        <f>IFERROR(VLOOKUP(D26,Patents!$B$6:$V$493,16,FALSE)/VLOOKUP(D26,Patents!$B$6:$V$493,17,FALSE),"")</f>
        <v>1</v>
      </c>
      <c r="W26" s="56" t="str">
        <f>IF(ISERROR(VLOOKUP(D26,'OFR Regulations'!B:D,3,FALSE)),"",VLOOKUP(D26,'OFR Regulations'!B:D,3,FALSE))</f>
        <v/>
      </c>
      <c r="X26" s="56" t="str">
        <f>IF(ISERROR(VLOOKUP(D26,'Reg List Summary'!$A$2:$D$141,4,FALSE)),"",VLOOKUP(D26,'Reg List Summary'!$A$2:$D$141,4,FALSE))</f>
        <v/>
      </c>
      <c r="Y26" s="56" t="b">
        <f t="shared" si="3"/>
        <v>1</v>
      </c>
      <c r="Z26" s="56">
        <f t="shared" si="4"/>
        <v>0</v>
      </c>
    </row>
    <row r="27" spans="1:26" x14ac:dyDescent="0.3">
      <c r="A27" s="56" t="s">
        <v>1106</v>
      </c>
      <c r="B27" s="56" t="s">
        <v>1107</v>
      </c>
      <c r="C27" s="57" t="s">
        <v>1105</v>
      </c>
      <c r="D27" s="57" t="s">
        <v>95</v>
      </c>
      <c r="E27" s="56">
        <v>1483</v>
      </c>
      <c r="F27" s="62">
        <f>VLOOKUP(D27,Table10[],6,FALSE)</f>
        <v>0</v>
      </c>
      <c r="G27" s="62">
        <f>IF(VLOOKUP(D27,Table10[],9,FALSE)="Y",1,0)</f>
        <v>0</v>
      </c>
      <c r="H27" s="62" t="str">
        <f>VLOOKUP(D27,Table10[],4,FALSE)</f>
        <v>Active</v>
      </c>
      <c r="I27" s="62">
        <f>IF(VLOOKUP(D27,Table10[],7,FALSE)="L",1,IF(VLOOKUP(D27,Table10[],7,FALSE)="H",1.5, 0))</f>
        <v>0</v>
      </c>
      <c r="J27" s="62">
        <f>IF(VLOOKUP(D27,Table10[],5,FALSE)&gt;0, 1,0)</f>
        <v>1</v>
      </c>
      <c r="K27" s="56" t="s">
        <v>96</v>
      </c>
      <c r="L27" s="56" t="str">
        <f>IF(VLOOKUP(C27,Synonyms!$A$2:$E$490,5,FALSE)=0,"",VLOOKUP(C27,Synonyms!$A$2:$E$490,5,FALSE))</f>
        <v>2,4,6-TBP</v>
      </c>
      <c r="M27" s="56">
        <v>0</v>
      </c>
      <c r="N27" s="56">
        <v>0</v>
      </c>
      <c r="O27" s="56">
        <f t="shared" si="1"/>
        <v>1</v>
      </c>
      <c r="P27" s="56">
        <f t="shared" si="2"/>
        <v>1</v>
      </c>
      <c r="Q27" s="56">
        <f>IF(VLOOKUP(D27,Table10[],8,FALSE)=0,"",VLOOKUP(D27,Table10[],8,FALSE))</f>
        <v>12</v>
      </c>
      <c r="R27" s="56" t="s">
        <v>1060</v>
      </c>
      <c r="S27" s="56">
        <v>0.77029999999999998</v>
      </c>
      <c r="T27" s="63">
        <f>IF(E27="nan","No CID", VLOOKUP(D27,Patents!$B$6:$V$493,13,FALSE))</f>
        <v>16962</v>
      </c>
      <c r="U27" s="64">
        <f>IFERROR(VLOOKUP(D27,Patents!$B$6:$V$493,12,FALSE)/VLOOKUP(D27,Patents!$B$6:$V$493,13,FALSE),"")</f>
        <v>0.63842707227921236</v>
      </c>
      <c r="V27" s="64">
        <f>IFERROR(VLOOKUP(D27,Patents!$B$6:$V$493,16,FALSE)/VLOOKUP(D27,Patents!$B$6:$V$493,17,FALSE),"")</f>
        <v>0.65336072791312005</v>
      </c>
      <c r="W27" s="56">
        <f>IF(ISERROR(VLOOKUP(D27,'OFR Regulations'!B:D,3,FALSE)),"",VLOOKUP(D27,'OFR Regulations'!B:D,3,FALSE))</f>
        <v>2</v>
      </c>
      <c r="X27" s="56">
        <f>IF(ISERROR(VLOOKUP(D27,'Reg List Summary'!$A$2:$D$141,4,FALSE)),"",VLOOKUP(D27,'Reg List Summary'!$A$2:$D$141,4,FALSE))</f>
        <v>2</v>
      </c>
      <c r="Y27" s="56" t="b">
        <f t="shared" si="3"/>
        <v>1</v>
      </c>
      <c r="Z27" s="56">
        <f t="shared" si="4"/>
        <v>0</v>
      </c>
    </row>
    <row r="28" spans="1:26" x14ac:dyDescent="0.3">
      <c r="A28" s="56" t="s">
        <v>1612</v>
      </c>
      <c r="B28" s="56" t="s">
        <v>1077</v>
      </c>
      <c r="C28" s="57" t="s">
        <v>1611</v>
      </c>
      <c r="D28" s="57" t="s">
        <v>97</v>
      </c>
      <c r="E28" s="56">
        <v>153894</v>
      </c>
      <c r="F28" s="62">
        <f>VLOOKUP(D28,Table10[],6,FALSE)</f>
        <v>0</v>
      </c>
      <c r="G28" s="62">
        <f>IF(VLOOKUP(D28,Table10[],9,FALSE)="Y",1,0)</f>
        <v>0</v>
      </c>
      <c r="H28" s="62">
        <f>VLOOKUP(D28,Table10[],4,FALSE)</f>
        <v>0</v>
      </c>
      <c r="I28" s="62">
        <f>IF(VLOOKUP(D28,Table10[],7,FALSE)="L",1,IF(VLOOKUP(D28,Table10[],7,FALSE)="H",1.5, 0))</f>
        <v>0</v>
      </c>
      <c r="J28" s="62">
        <f>IF(VLOOKUP(D28,Table10[],5,FALSE)&gt;0, 1,0)</f>
        <v>0</v>
      </c>
      <c r="K28" s="56" t="s">
        <v>98</v>
      </c>
      <c r="L28" s="56" t="str">
        <f>IF(VLOOKUP(C28,Synonyms!$A$2:$E$490,5,FALSE)=0,"",VLOOKUP(C28,Synonyms!$A$2:$E$490,5,FALSE))</f>
        <v>PBB-197</v>
      </c>
      <c r="M28" s="56">
        <v>0</v>
      </c>
      <c r="N28" s="56">
        <v>1</v>
      </c>
      <c r="O28" s="56">
        <f t="shared" si="1"/>
        <v>0</v>
      </c>
      <c r="P28" s="56">
        <f t="shared" si="2"/>
        <v>0</v>
      </c>
      <c r="Q28" s="56" t="str">
        <f>IF(VLOOKUP(D28,Table10[],8,FALSE)=0,"",VLOOKUP(D28,Table10[],8,FALSE))</f>
        <v/>
      </c>
      <c r="R28" s="56" t="s">
        <v>1119</v>
      </c>
      <c r="S28" s="56">
        <v>0.99470000000000003</v>
      </c>
      <c r="T28" s="63">
        <f>IF(E28="nan","No CID", VLOOKUP(D28,Patents!$B$6:$V$493,13,FALSE))</f>
        <v>0</v>
      </c>
      <c r="U28" s="64" t="str">
        <f>IFERROR(VLOOKUP(D28,Patents!$B$6:$V$493,12,FALSE)/VLOOKUP(D28,Patents!$B$6:$V$493,13,FALSE),"")</f>
        <v/>
      </c>
      <c r="V28" s="64" t="str">
        <f>IFERROR(VLOOKUP(D28,Patents!$B$6:$V$493,16,FALSE)/VLOOKUP(D28,Patents!$B$6:$V$493,17,FALSE),"")</f>
        <v/>
      </c>
      <c r="W28" s="56" t="str">
        <f>IF(ISERROR(VLOOKUP(D28,'OFR Regulations'!B:D,3,FALSE)),"",VLOOKUP(D28,'OFR Regulations'!B:D,3,FALSE))</f>
        <v/>
      </c>
      <c r="X28" s="56" t="str">
        <f>IF(ISERROR(VLOOKUP(D28,'Reg List Summary'!$A$2:$D$141,4,FALSE)),"",VLOOKUP(D28,'Reg List Summary'!$A$2:$D$141,4,FALSE))</f>
        <v/>
      </c>
      <c r="Y28" s="56" t="b">
        <f t="shared" si="3"/>
        <v>1</v>
      </c>
      <c r="Z28" s="56">
        <f t="shared" si="4"/>
        <v>0</v>
      </c>
    </row>
    <row r="29" spans="1:26" x14ac:dyDescent="0.3">
      <c r="A29" s="56" t="s">
        <v>1614</v>
      </c>
      <c r="B29" s="56" t="s">
        <v>1077</v>
      </c>
      <c r="C29" s="57" t="s">
        <v>1613</v>
      </c>
      <c r="D29" s="57" t="s">
        <v>99</v>
      </c>
      <c r="E29" s="56">
        <v>153895</v>
      </c>
      <c r="F29" s="62">
        <f>VLOOKUP(D29,Table10[],6,FALSE)</f>
        <v>0</v>
      </c>
      <c r="G29" s="62">
        <f>IF(VLOOKUP(D29,Table10[],9,FALSE)="Y",1,0)</f>
        <v>0</v>
      </c>
      <c r="H29" s="62">
        <f>VLOOKUP(D29,Table10[],4,FALSE)</f>
        <v>0</v>
      </c>
      <c r="I29" s="62">
        <f>IF(VLOOKUP(D29,Table10[],7,FALSE)="L",1,IF(VLOOKUP(D29,Table10[],7,FALSE)="H",1.5, 0))</f>
        <v>0</v>
      </c>
      <c r="J29" s="62">
        <f>IF(VLOOKUP(D29,Table10[],5,FALSE)&gt;0, 1,0)</f>
        <v>0</v>
      </c>
      <c r="K29" s="56" t="s">
        <v>100</v>
      </c>
      <c r="L29" s="56" t="str">
        <f>IF(VLOOKUP(C29,Synonyms!$A$2:$E$490,5,FALSE)=0,"",VLOOKUP(C29,Synonyms!$A$2:$E$490,5,FALSE))</f>
        <v/>
      </c>
      <c r="M29" s="56">
        <v>0</v>
      </c>
      <c r="N29" s="56">
        <v>1</v>
      </c>
      <c r="O29" s="56">
        <f t="shared" si="1"/>
        <v>0</v>
      </c>
      <c r="P29" s="56">
        <f t="shared" si="2"/>
        <v>0</v>
      </c>
      <c r="Q29" s="56" t="str">
        <f>IF(VLOOKUP(D29,Table10[],8,FALSE)=0,"",VLOOKUP(D29,Table10[],8,FALSE))</f>
        <v/>
      </c>
      <c r="R29" s="56" t="s">
        <v>1119</v>
      </c>
      <c r="S29" s="56">
        <v>0.99470000000000003</v>
      </c>
      <c r="T29" s="63">
        <f>IF(E29="nan","No CID", VLOOKUP(D29,Patents!$B$6:$V$493,13,FALSE))</f>
        <v>0</v>
      </c>
      <c r="U29" s="64" t="str">
        <f>IFERROR(VLOOKUP(D29,Patents!$B$6:$V$493,12,FALSE)/VLOOKUP(D29,Patents!$B$6:$V$493,13,FALSE),"")</f>
        <v/>
      </c>
      <c r="V29" s="64" t="str">
        <f>IFERROR(VLOOKUP(D29,Patents!$B$6:$V$493,16,FALSE)/VLOOKUP(D29,Patents!$B$6:$V$493,17,FALSE),"")</f>
        <v/>
      </c>
      <c r="W29" s="56" t="str">
        <f>IF(ISERROR(VLOOKUP(D29,'OFR Regulations'!B:D,3,FALSE)),"",VLOOKUP(D29,'OFR Regulations'!B:D,3,FALSE))</f>
        <v/>
      </c>
      <c r="X29" s="56" t="str">
        <f>IF(ISERROR(VLOOKUP(D29,'Reg List Summary'!$A$2:$D$141,4,FALSE)),"",VLOOKUP(D29,'Reg List Summary'!$A$2:$D$141,4,FALSE))</f>
        <v/>
      </c>
      <c r="Y29" s="56" t="b">
        <f t="shared" si="3"/>
        <v>1</v>
      </c>
      <c r="Z29" s="56">
        <f t="shared" si="4"/>
        <v>0</v>
      </c>
    </row>
    <row r="30" spans="1:26" x14ac:dyDescent="0.3">
      <c r="A30" s="56" t="s">
        <v>1616</v>
      </c>
      <c r="B30" s="56" t="s">
        <v>1077</v>
      </c>
      <c r="C30" s="57" t="s">
        <v>1615</v>
      </c>
      <c r="D30" s="57" t="s">
        <v>101</v>
      </c>
      <c r="E30" s="56">
        <v>153896</v>
      </c>
      <c r="F30" s="62">
        <f>VLOOKUP(D30,Table10[],6,FALSE)</f>
        <v>0</v>
      </c>
      <c r="G30" s="62">
        <f>IF(VLOOKUP(D30,Table10[],9,FALSE)="Y",1,0)</f>
        <v>0</v>
      </c>
      <c r="H30" s="62">
        <f>VLOOKUP(D30,Table10[],4,FALSE)</f>
        <v>0</v>
      </c>
      <c r="I30" s="62">
        <f>IF(VLOOKUP(D30,Table10[],7,FALSE)="L",1,IF(VLOOKUP(D30,Table10[],7,FALSE)="H",1.5, 0))</f>
        <v>0</v>
      </c>
      <c r="J30" s="62">
        <f>IF(VLOOKUP(D30,Table10[],5,FALSE)&gt;0, 1,0)</f>
        <v>0</v>
      </c>
      <c r="K30" s="56" t="s">
        <v>102</v>
      </c>
      <c r="L30" s="56" t="str">
        <f>IF(VLOOKUP(C30,Synonyms!$A$2:$E$490,5,FALSE)=0,"",VLOOKUP(C30,Synonyms!$A$2:$E$490,5,FALSE))</f>
        <v/>
      </c>
      <c r="M30" s="56">
        <v>0</v>
      </c>
      <c r="N30" s="56">
        <v>1</v>
      </c>
      <c r="O30" s="56">
        <f t="shared" si="1"/>
        <v>0</v>
      </c>
      <c r="P30" s="56">
        <f t="shared" si="2"/>
        <v>0</v>
      </c>
      <c r="Q30" s="56" t="str">
        <f>IF(VLOOKUP(D30,Table10[],8,FALSE)=0,"",VLOOKUP(D30,Table10[],8,FALSE))</f>
        <v/>
      </c>
      <c r="R30" s="56" t="s">
        <v>1119</v>
      </c>
      <c r="S30" s="56">
        <v>0.99470000000000003</v>
      </c>
      <c r="T30" s="63">
        <f>IF(E30="nan","No CID", VLOOKUP(D30,Patents!$B$6:$V$493,13,FALSE))</f>
        <v>0</v>
      </c>
      <c r="U30" s="64" t="str">
        <f>IFERROR(VLOOKUP(D30,Patents!$B$6:$V$493,12,FALSE)/VLOOKUP(D30,Patents!$B$6:$V$493,13,FALSE),"")</f>
        <v/>
      </c>
      <c r="V30" s="64" t="str">
        <f>IFERROR(VLOOKUP(D30,Patents!$B$6:$V$493,16,FALSE)/VLOOKUP(D30,Patents!$B$6:$V$493,17,FALSE),"")</f>
        <v/>
      </c>
      <c r="W30" s="56" t="str">
        <f>IF(ISERROR(VLOOKUP(D30,'OFR Regulations'!B:D,3,FALSE)),"",VLOOKUP(D30,'OFR Regulations'!B:D,3,FALSE))</f>
        <v/>
      </c>
      <c r="X30" s="56" t="str">
        <f>IF(ISERROR(VLOOKUP(D30,'Reg List Summary'!$A$2:$D$141,4,FALSE)),"",VLOOKUP(D30,'Reg List Summary'!$A$2:$D$141,4,FALSE))</f>
        <v/>
      </c>
      <c r="Y30" s="56" t="b">
        <f t="shared" si="3"/>
        <v>1</v>
      </c>
      <c r="Z30" s="56">
        <f t="shared" si="4"/>
        <v>0</v>
      </c>
    </row>
    <row r="31" spans="1:26" x14ac:dyDescent="0.3">
      <c r="A31" s="56" t="s">
        <v>1618</v>
      </c>
      <c r="B31" s="56" t="s">
        <v>1077</v>
      </c>
      <c r="C31" s="57" t="s">
        <v>1617</v>
      </c>
      <c r="D31" s="57" t="s">
        <v>103</v>
      </c>
      <c r="E31" s="56">
        <v>34004</v>
      </c>
      <c r="F31" s="62">
        <f>VLOOKUP(D31,Table10[],6,FALSE)</f>
        <v>0</v>
      </c>
      <c r="G31" s="62">
        <f>IF(VLOOKUP(D31,Table10[],9,FALSE)="Y",1,0)</f>
        <v>0</v>
      </c>
      <c r="H31" s="62">
        <f>VLOOKUP(D31,Table10[],4,FALSE)</f>
        <v>0</v>
      </c>
      <c r="I31" s="62">
        <f>IF(VLOOKUP(D31,Table10[],7,FALSE)="L",1,IF(VLOOKUP(D31,Table10[],7,FALSE)="H",1.5, 0))</f>
        <v>0</v>
      </c>
      <c r="J31" s="62">
        <f>IF(VLOOKUP(D31,Table10[],5,FALSE)&gt;0, 1,0)</f>
        <v>0</v>
      </c>
      <c r="K31" s="56" t="s">
        <v>104</v>
      </c>
      <c r="L31" s="56" t="str">
        <f>IF(VLOOKUP(C31,Synonyms!$A$2:$E$490,5,FALSE)=0,"",VLOOKUP(C31,Synonyms!$A$2:$E$490,5,FALSE))</f>
        <v>PBB 207; Bromkal 80-9D</v>
      </c>
      <c r="M31" s="56">
        <v>0</v>
      </c>
      <c r="N31" s="56">
        <v>1</v>
      </c>
      <c r="O31" s="56">
        <f t="shared" si="1"/>
        <v>0</v>
      </c>
      <c r="P31" s="56">
        <f t="shared" si="2"/>
        <v>0</v>
      </c>
      <c r="Q31" s="56">
        <f>IF(VLOOKUP(D31,Table10[],8,FALSE)=0,"",VLOOKUP(D31,Table10[],8,FALSE))</f>
        <v>1</v>
      </c>
      <c r="R31" s="56" t="s">
        <v>1056</v>
      </c>
      <c r="S31" s="56">
        <v>0.99470000000000003</v>
      </c>
      <c r="T31" s="63">
        <f>IF(E31="nan","No CID", VLOOKUP(D31,Patents!$B$6:$V$493,13,FALSE))</f>
        <v>50</v>
      </c>
      <c r="U31" s="64">
        <f>IFERROR(VLOOKUP(D31,Patents!$B$6:$V$493,12,FALSE)/VLOOKUP(D31,Patents!$B$6:$V$493,13,FALSE),"")</f>
        <v>0.7</v>
      </c>
      <c r="V31" s="64">
        <f>IFERROR(VLOOKUP(D31,Patents!$B$6:$V$493,16,FALSE)/VLOOKUP(D31,Patents!$B$6:$V$493,17,FALSE),"")</f>
        <v>0.44444444444444442</v>
      </c>
      <c r="W31" s="56" t="str">
        <f>IF(ISERROR(VLOOKUP(D31,'OFR Regulations'!B:D,3,FALSE)),"",VLOOKUP(D31,'OFR Regulations'!B:D,3,FALSE))</f>
        <v/>
      </c>
      <c r="X31" s="56" t="str">
        <f>IF(ISERROR(VLOOKUP(D31,'Reg List Summary'!$A$2:$D$141,4,FALSE)),"",VLOOKUP(D31,'Reg List Summary'!$A$2:$D$141,4,FALSE))</f>
        <v/>
      </c>
      <c r="Y31" s="56" t="b">
        <f t="shared" si="3"/>
        <v>1</v>
      </c>
      <c r="Z31" s="56">
        <f t="shared" si="4"/>
        <v>0</v>
      </c>
    </row>
    <row r="32" spans="1:26" x14ac:dyDescent="0.3">
      <c r="A32" s="56" t="s">
        <v>1620</v>
      </c>
      <c r="B32" s="56" t="s">
        <v>1077</v>
      </c>
      <c r="C32" s="57" t="s">
        <v>1619</v>
      </c>
      <c r="D32" s="57" t="s">
        <v>105</v>
      </c>
      <c r="E32" s="56">
        <v>153897</v>
      </c>
      <c r="F32" s="62">
        <f>VLOOKUP(D32,Table10[],6,FALSE)</f>
        <v>0</v>
      </c>
      <c r="G32" s="62">
        <f>IF(VLOOKUP(D32,Table10[],9,FALSE)="Y",1,0)</f>
        <v>0</v>
      </c>
      <c r="H32" s="62">
        <f>VLOOKUP(D32,Table10[],4,FALSE)</f>
        <v>0</v>
      </c>
      <c r="I32" s="62">
        <f>IF(VLOOKUP(D32,Table10[],7,FALSE)="L",1,IF(VLOOKUP(D32,Table10[],7,FALSE)="H",1.5, 0))</f>
        <v>0</v>
      </c>
      <c r="J32" s="62">
        <f>IF(VLOOKUP(D32,Table10[],5,FALSE)&gt;0, 1,0)</f>
        <v>0</v>
      </c>
      <c r="K32" s="56" t="s">
        <v>106</v>
      </c>
      <c r="L32" s="56" t="str">
        <f>IF(VLOOKUP(C32,Synonyms!$A$2:$E$490,5,FALSE)=0,"",VLOOKUP(C32,Synonyms!$A$2:$E$490,5,FALSE))</f>
        <v>PBB-208</v>
      </c>
      <c r="M32" s="56">
        <v>0</v>
      </c>
      <c r="N32" s="56">
        <v>1</v>
      </c>
      <c r="O32" s="56">
        <f t="shared" si="1"/>
        <v>0</v>
      </c>
      <c r="P32" s="56">
        <f t="shared" si="2"/>
        <v>0</v>
      </c>
      <c r="Q32" s="56" t="str">
        <f>IF(VLOOKUP(D32,Table10[],8,FALSE)=0,"",VLOOKUP(D32,Table10[],8,FALSE))</f>
        <v/>
      </c>
      <c r="R32" s="56" t="s">
        <v>1056</v>
      </c>
      <c r="S32" s="56">
        <v>0.99470000000000003</v>
      </c>
      <c r="T32" s="63">
        <f>IF(E32="nan","No CID", VLOOKUP(D32,Patents!$B$6:$V$493,13,FALSE))</f>
        <v>5</v>
      </c>
      <c r="U32" s="64">
        <f>IFERROR(VLOOKUP(D32,Patents!$B$6:$V$493,12,FALSE)/VLOOKUP(D32,Patents!$B$6:$V$493,13,FALSE),"")</f>
        <v>0.8</v>
      </c>
      <c r="V32" s="64" t="str">
        <f>IFERROR(VLOOKUP(D32,Patents!$B$6:$V$493,16,FALSE)/VLOOKUP(D32,Patents!$B$6:$V$493,17,FALSE),"")</f>
        <v/>
      </c>
      <c r="W32" s="56" t="str">
        <f>IF(ISERROR(VLOOKUP(D32,'OFR Regulations'!B:D,3,FALSE)),"",VLOOKUP(D32,'OFR Regulations'!B:D,3,FALSE))</f>
        <v/>
      </c>
      <c r="X32" s="56" t="str">
        <f>IF(ISERROR(VLOOKUP(D32,'Reg List Summary'!$A$2:$D$141,4,FALSE)),"",VLOOKUP(D32,'Reg List Summary'!$A$2:$D$141,4,FALSE))</f>
        <v/>
      </c>
      <c r="Y32" s="56" t="b">
        <f t="shared" si="3"/>
        <v>1</v>
      </c>
      <c r="Z32" s="56">
        <f t="shared" si="4"/>
        <v>0</v>
      </c>
    </row>
    <row r="33" spans="1:26" x14ac:dyDescent="0.3">
      <c r="A33" s="56" t="s">
        <v>1622</v>
      </c>
      <c r="B33" s="56" t="s">
        <v>1057</v>
      </c>
      <c r="C33" s="57" t="s">
        <v>1621</v>
      </c>
      <c r="D33" s="57" t="s">
        <v>931</v>
      </c>
      <c r="E33" s="56" t="s">
        <v>1240</v>
      </c>
      <c r="F33" s="62">
        <f>VLOOKUP(D33,Table10[],6,FALSE)</f>
        <v>0</v>
      </c>
      <c r="G33" s="62">
        <f>IF(VLOOKUP(D33,Table10[],9,FALSE)="Y",1,0)</f>
        <v>0</v>
      </c>
      <c r="H33" s="62">
        <f>VLOOKUP(D33,Table10[],4,FALSE)</f>
        <v>0</v>
      </c>
      <c r="I33" s="62">
        <f>IF(VLOOKUP(D33,Table10[],7,FALSE)="L",1,IF(VLOOKUP(D33,Table10[],7,FALSE)="H",1.5, 0))</f>
        <v>0</v>
      </c>
      <c r="J33" s="62">
        <f>IF(VLOOKUP(D33,Table10[],5,FALSE)&gt;0, 1,0)</f>
        <v>0</v>
      </c>
      <c r="K33" s="56" t="s">
        <v>932</v>
      </c>
      <c r="L33" s="56" t="str">
        <f>IF(VLOOKUP(C33,Synonyms!$A$2:$E$490,5,FALSE)=0,"",VLOOKUP(C33,Synonyms!$A$2:$E$490,5,FALSE))</f>
        <v/>
      </c>
      <c r="M33" s="56">
        <v>0</v>
      </c>
      <c r="N33" s="56">
        <v>0</v>
      </c>
      <c r="O33" s="56">
        <f t="shared" si="1"/>
        <v>0</v>
      </c>
      <c r="P33" s="56">
        <f t="shared" si="2"/>
        <v>0</v>
      </c>
      <c r="Q33" s="56" t="str">
        <f>IF(VLOOKUP(D33,Table10[],8,FALSE)=0,"",VLOOKUP(D33,Table10[],8,FALSE))</f>
        <v/>
      </c>
      <c r="R33" s="56" t="s">
        <v>1119</v>
      </c>
      <c r="S33" s="56">
        <v>0.95279999999999998</v>
      </c>
      <c r="T33" s="63" t="str">
        <f>IF(E33="nan","No CID", VLOOKUP(D33,Patents!$B$6:$V$493,13,FALSE))</f>
        <v>No CID</v>
      </c>
      <c r="U33" s="64" t="str">
        <f>IFERROR(VLOOKUP(D33,Patents!$B$6:$V$493,12,FALSE)/VLOOKUP(D33,Patents!$B$6:$V$493,13,FALSE),"")</f>
        <v/>
      </c>
      <c r="V33" s="64" t="str">
        <f>IFERROR(VLOOKUP(D33,Patents!$B$6:$V$493,16,FALSE)/VLOOKUP(D33,Patents!$B$6:$V$493,17,FALSE),"")</f>
        <v/>
      </c>
      <c r="W33" s="56" t="str">
        <f>IF(ISERROR(VLOOKUP(D33,'OFR Regulations'!B:D,3,FALSE)),"",VLOOKUP(D33,'OFR Regulations'!B:D,3,FALSE))</f>
        <v/>
      </c>
      <c r="X33" s="56" t="str">
        <f>IF(ISERROR(VLOOKUP(D33,'Reg List Summary'!$A$2:$D$141,4,FALSE)),"",VLOOKUP(D33,'Reg List Summary'!$A$2:$D$141,4,FALSE))</f>
        <v/>
      </c>
      <c r="Y33" s="56" t="b">
        <f t="shared" si="3"/>
        <v>1</v>
      </c>
      <c r="Z33" s="56">
        <f t="shared" si="4"/>
        <v>0</v>
      </c>
    </row>
    <row r="34" spans="1:26" x14ac:dyDescent="0.3">
      <c r="A34" s="56" t="s">
        <v>1624</v>
      </c>
      <c r="B34" s="56" t="s">
        <v>1064</v>
      </c>
      <c r="C34" s="57" t="s">
        <v>1623</v>
      </c>
      <c r="D34" s="57" t="s">
        <v>730</v>
      </c>
      <c r="E34" s="56">
        <v>14150257</v>
      </c>
      <c r="F34" s="62">
        <f>VLOOKUP(D34,Table10[],6,FALSE)</f>
        <v>0</v>
      </c>
      <c r="G34" s="62">
        <f>IF(VLOOKUP(D34,Table10[],9,FALSE)="Y",1,0)</f>
        <v>0</v>
      </c>
      <c r="H34" s="62" t="str">
        <f>VLOOKUP(D34,Table10[],4,FALSE)</f>
        <v>Inactive</v>
      </c>
      <c r="I34" s="62">
        <f>IF(VLOOKUP(D34,Table10[],7,FALSE)="L",1,IF(VLOOKUP(D34,Table10[],7,FALSE)="H",1.5, 0))</f>
        <v>0</v>
      </c>
      <c r="J34" s="62">
        <f>IF(VLOOKUP(D34,Table10[],5,FALSE)&gt;0, 1,0)</f>
        <v>1</v>
      </c>
      <c r="K34" s="56" t="s">
        <v>731</v>
      </c>
      <c r="L34" s="56" t="str">
        <f>IF(VLOOKUP(C34,Synonyms!$A$2:$E$490,5,FALSE)=0,"",VLOOKUP(C34,Synonyms!$A$2:$E$490,5,FALSE))</f>
        <v/>
      </c>
      <c r="M34" s="56">
        <v>0</v>
      </c>
      <c r="N34" s="56">
        <v>0</v>
      </c>
      <c r="O34" s="56">
        <f t="shared" si="1"/>
        <v>0</v>
      </c>
      <c r="P34" s="56">
        <f t="shared" si="2"/>
        <v>2</v>
      </c>
      <c r="Q34" s="56" t="str">
        <f>IF(VLOOKUP(D34,Table10[],8,FALSE)=0,"",VLOOKUP(D34,Table10[],8,FALSE))</f>
        <v/>
      </c>
      <c r="R34" s="56" t="s">
        <v>1060</v>
      </c>
      <c r="S34" s="56"/>
      <c r="T34" s="63">
        <f>IF(E34="nan","No CID", VLOOKUP(D34,Patents!$B$6:$V$493,13,FALSE))</f>
        <v>7</v>
      </c>
      <c r="U34" s="64">
        <f>IFERROR(VLOOKUP(D34,Patents!$B$6:$V$493,12,FALSE)/VLOOKUP(D34,Patents!$B$6:$V$493,13,FALSE),"")</f>
        <v>0</v>
      </c>
      <c r="V34" s="64" t="str">
        <f>IFERROR(VLOOKUP(D34,Patents!$B$6:$V$493,16,FALSE)/VLOOKUP(D34,Patents!$B$6:$V$493,17,FALSE),"")</f>
        <v/>
      </c>
      <c r="W34" s="56" t="str">
        <f>IF(ISERROR(VLOOKUP(D34,'OFR Regulations'!B:D,3,FALSE)),"",VLOOKUP(D34,'OFR Regulations'!B:D,3,FALSE))</f>
        <v/>
      </c>
      <c r="X34" s="56" t="str">
        <f>IF(ISERROR(VLOOKUP(D34,'Reg List Summary'!$A$2:$D$141,4,FALSE)),"",VLOOKUP(D34,'Reg List Summary'!$A$2:$D$141,4,FALSE))</f>
        <v/>
      </c>
      <c r="Y34" s="56" t="b">
        <f t="shared" si="3"/>
        <v>1</v>
      </c>
      <c r="Z34" s="56">
        <f t="shared" si="4"/>
        <v>0</v>
      </c>
    </row>
    <row r="35" spans="1:26" x14ac:dyDescent="0.3">
      <c r="A35" s="56" t="s">
        <v>1109</v>
      </c>
      <c r="B35" s="56" t="s">
        <v>1064</v>
      </c>
      <c r="C35" s="57" t="s">
        <v>1108</v>
      </c>
      <c r="D35" s="57" t="s">
        <v>111</v>
      </c>
      <c r="E35" s="56">
        <v>31356</v>
      </c>
      <c r="F35" s="62">
        <f>VLOOKUP(D35,Table10[],6,FALSE)</f>
        <v>0</v>
      </c>
      <c r="G35" s="62">
        <f>IF(VLOOKUP(D35,Table10[],9,FALSE)="Y",1,0)</f>
        <v>1</v>
      </c>
      <c r="H35" s="62" t="str">
        <f>VLOOKUP(D35,Table10[],4,FALSE)</f>
        <v>Active</v>
      </c>
      <c r="I35" s="62">
        <f>IF(VLOOKUP(D35,Table10[],7,FALSE)="L",1,IF(VLOOKUP(D35,Table10[],7,FALSE)="H",1.5, 0))</f>
        <v>1</v>
      </c>
      <c r="J35" s="62">
        <f>IF(VLOOKUP(D35,Table10[],5,FALSE)&gt;0, 1,0)</f>
        <v>1</v>
      </c>
      <c r="K35" s="56" t="s">
        <v>112</v>
      </c>
      <c r="L35" s="56" t="str">
        <f>IF(VLOOKUP(C35,Synonyms!$A$2:$E$490,5,FALSE)=0,"",VLOOKUP(C35,Synonyms!$A$2:$E$490,5,FALSE))</f>
        <v>TDBPP</v>
      </c>
      <c r="M35" s="56">
        <v>0</v>
      </c>
      <c r="N35" s="56">
        <v>0</v>
      </c>
      <c r="O35" s="56">
        <f t="shared" si="1"/>
        <v>3</v>
      </c>
      <c r="P35" s="56">
        <f t="shared" si="2"/>
        <v>1</v>
      </c>
      <c r="Q35" s="56">
        <f>IF(VLOOKUP(D35,Table10[],8,FALSE)=0,"",VLOOKUP(D35,Table10[],8,FALSE))</f>
        <v>8</v>
      </c>
      <c r="R35" s="56" t="s">
        <v>1060</v>
      </c>
      <c r="S35" s="56">
        <v>0.98680000000000001</v>
      </c>
      <c r="T35" s="63">
        <f>IF(E35="nan","No CID", VLOOKUP(D35,Patents!$B$6:$V$493,13,FALSE))</f>
        <v>10811</v>
      </c>
      <c r="U35" s="64">
        <f>IFERROR(VLOOKUP(D35,Patents!$B$6:$V$493,12,FALSE)/VLOOKUP(D35,Patents!$B$6:$V$493,13,FALSE),"")</f>
        <v>0.64129127740264547</v>
      </c>
      <c r="V35" s="64">
        <f>IFERROR(VLOOKUP(D35,Patents!$B$6:$V$493,16,FALSE)/VLOOKUP(D35,Patents!$B$6:$V$493,17,FALSE),"")</f>
        <v>0.54248679788766208</v>
      </c>
      <c r="W35" s="56">
        <f>IF(ISERROR(VLOOKUP(D35,'OFR Regulations'!B:D,3,FALSE)),"",VLOOKUP(D35,'OFR Regulations'!B:D,3,FALSE))</f>
        <v>9</v>
      </c>
      <c r="X35" s="56">
        <f>IF(ISERROR(VLOOKUP(D35,'Reg List Summary'!$A$2:$D$141,4,FALSE)),"",VLOOKUP(D35,'Reg List Summary'!$A$2:$D$141,4,FALSE))</f>
        <v>9</v>
      </c>
      <c r="Y35" s="56" t="b">
        <f t="shared" si="3"/>
        <v>1</v>
      </c>
      <c r="Z35" s="56">
        <f t="shared" si="4"/>
        <v>1</v>
      </c>
    </row>
    <row r="36" spans="1:26" x14ac:dyDescent="0.3">
      <c r="A36" s="56" t="s">
        <v>1627</v>
      </c>
      <c r="B36" s="56" t="s">
        <v>1061</v>
      </c>
      <c r="C36" s="57" t="s">
        <v>1625</v>
      </c>
      <c r="D36" s="57" t="s">
        <v>71</v>
      </c>
      <c r="E36" s="56">
        <v>11763618</v>
      </c>
      <c r="F36" s="62">
        <f>VLOOKUP(D36,Table10[],6,FALSE)</f>
        <v>0</v>
      </c>
      <c r="G36" s="62">
        <f>IF(VLOOKUP(D36,Table10[],9,FALSE)="Y",1,0)</f>
        <v>0</v>
      </c>
      <c r="H36" s="62">
        <f>VLOOKUP(D36,Table10[],4,FALSE)</f>
        <v>0</v>
      </c>
      <c r="I36" s="62">
        <f>IF(VLOOKUP(D36,Table10[],7,FALSE)="L",1,IF(VLOOKUP(D36,Table10[],7,FALSE)="H",1.5, 0))</f>
        <v>0</v>
      </c>
      <c r="J36" s="62">
        <f>IF(VLOOKUP(D36,Table10[],5,FALSE)&gt;0, 1,0)</f>
        <v>1</v>
      </c>
      <c r="K36" s="56" t="s">
        <v>1626</v>
      </c>
      <c r="L36" s="56" t="str">
        <f>IF(VLOOKUP(C36,Synonyms!$A$2:$E$490,5,FALSE)=0,"",VLOOKUP(C36,Synonyms!$A$2:$E$490,5,FALSE))</f>
        <v>alpha-HBCD</v>
      </c>
      <c r="M36" s="56">
        <v>0</v>
      </c>
      <c r="N36" s="56">
        <v>0</v>
      </c>
      <c r="O36" s="56">
        <f t="shared" si="1"/>
        <v>0</v>
      </c>
      <c r="P36" s="56">
        <f t="shared" si="2"/>
        <v>1</v>
      </c>
      <c r="Q36" s="56">
        <f>IF(VLOOKUP(D36,Table10[],8,FALSE)=0,"",VLOOKUP(D36,Table10[],8,FALSE))</f>
        <v>2</v>
      </c>
      <c r="R36" s="56" t="s">
        <v>1060</v>
      </c>
      <c r="S36" s="56">
        <v>0.93759999999999999</v>
      </c>
      <c r="T36" s="63">
        <f>IF(E36="nan","No CID", VLOOKUP(D36,Patents!$B$6:$V$493,13,FALSE))</f>
        <v>37</v>
      </c>
      <c r="U36" s="64">
        <f>IFERROR(VLOOKUP(D36,Patents!$B$6:$V$493,12,FALSE)/VLOOKUP(D36,Patents!$B$6:$V$493,13,FALSE),"")</f>
        <v>0.83783783783783783</v>
      </c>
      <c r="V36" s="64">
        <f>IFERROR(VLOOKUP(D36,Patents!$B$6:$V$493,16,FALSE)/VLOOKUP(D36,Patents!$B$6:$V$493,17,FALSE),"")</f>
        <v>1</v>
      </c>
      <c r="W36" s="56">
        <f>IF(ISERROR(VLOOKUP(D36,'OFR Regulations'!B:D,3,FALSE)),"",VLOOKUP(D36,'OFR Regulations'!B:D,3,FALSE))</f>
        <v>2</v>
      </c>
      <c r="X36" s="56">
        <f>IF(ISERROR(VLOOKUP(D36,'Reg List Summary'!$A$2:$D$141,4,FALSE)),"",VLOOKUP(D36,'Reg List Summary'!$A$2:$D$141,4,FALSE))</f>
        <v>2</v>
      </c>
      <c r="Y36" s="56" t="b">
        <f t="shared" si="3"/>
        <v>1</v>
      </c>
      <c r="Z36" s="56">
        <f t="shared" si="4"/>
        <v>0</v>
      </c>
    </row>
    <row r="37" spans="1:26" x14ac:dyDescent="0.3">
      <c r="A37" s="56" t="s">
        <v>1629</v>
      </c>
      <c r="B37" s="56" t="s">
        <v>1061</v>
      </c>
      <c r="C37" s="57" t="s">
        <v>1628</v>
      </c>
      <c r="D37" s="57" t="s">
        <v>113</v>
      </c>
      <c r="E37" s="56">
        <v>13040187</v>
      </c>
      <c r="F37" s="62">
        <f>VLOOKUP(D37,Table10[],6,FALSE)</f>
        <v>0</v>
      </c>
      <c r="G37" s="62">
        <f>IF(VLOOKUP(D37,Table10[],9,FALSE)="Y",1,0)</f>
        <v>0</v>
      </c>
      <c r="H37" s="62">
        <f>VLOOKUP(D37,Table10[],4,FALSE)</f>
        <v>0</v>
      </c>
      <c r="I37" s="62">
        <f>IF(VLOOKUP(D37,Table10[],7,FALSE)="L",1,IF(VLOOKUP(D37,Table10[],7,FALSE)="H",1.5, 0))</f>
        <v>0</v>
      </c>
      <c r="J37" s="62">
        <f>IF(VLOOKUP(D37,Table10[],5,FALSE)&gt;0, 1,0)</f>
        <v>1</v>
      </c>
      <c r="K37" s="56" t="s">
        <v>114</v>
      </c>
      <c r="L37" s="56" t="str">
        <f>IF(VLOOKUP(C37,Synonyms!$A$2:$E$490,5,FALSE)=0,"",VLOOKUP(C37,Synonyms!$A$2:$E$490,5,FALSE))</f>
        <v>beta-HBCD</v>
      </c>
      <c r="M37" s="56">
        <v>0</v>
      </c>
      <c r="N37" s="56">
        <v>0</v>
      </c>
      <c r="O37" s="56">
        <f t="shared" si="1"/>
        <v>0</v>
      </c>
      <c r="P37" s="56">
        <f t="shared" si="2"/>
        <v>1</v>
      </c>
      <c r="Q37" s="56">
        <f>IF(VLOOKUP(D37,Table10[],8,FALSE)=0,"",VLOOKUP(D37,Table10[],8,FALSE))</f>
        <v>4</v>
      </c>
      <c r="R37" s="56" t="s">
        <v>1060</v>
      </c>
      <c r="S37" s="56">
        <v>0.93759999999999999</v>
      </c>
      <c r="T37" s="63">
        <f>IF(E37="nan","No CID", VLOOKUP(D37,Patents!$B$6:$V$493,13,FALSE))</f>
        <v>34</v>
      </c>
      <c r="U37" s="64">
        <f>IFERROR(VLOOKUP(D37,Patents!$B$6:$V$493,12,FALSE)/VLOOKUP(D37,Patents!$B$6:$V$493,13,FALSE),"")</f>
        <v>0.82352941176470584</v>
      </c>
      <c r="V37" s="64">
        <f>IFERROR(VLOOKUP(D37,Patents!$B$6:$V$493,16,FALSE)/VLOOKUP(D37,Patents!$B$6:$V$493,17,FALSE),"")</f>
        <v>1</v>
      </c>
      <c r="W37" s="56">
        <f>IF(ISERROR(VLOOKUP(D37,'OFR Regulations'!B:D,3,FALSE)),"",VLOOKUP(D37,'OFR Regulations'!B:D,3,FALSE))</f>
        <v>2</v>
      </c>
      <c r="X37" s="56">
        <f>IF(ISERROR(VLOOKUP(D37,'Reg List Summary'!$A$2:$D$141,4,FALSE)),"",VLOOKUP(D37,'Reg List Summary'!$A$2:$D$141,4,FALSE))</f>
        <v>2</v>
      </c>
      <c r="Y37" s="56" t="b">
        <f t="shared" si="3"/>
        <v>1</v>
      </c>
      <c r="Z37" s="56">
        <f t="shared" si="4"/>
        <v>0</v>
      </c>
    </row>
    <row r="38" spans="1:26" x14ac:dyDescent="0.3">
      <c r="A38" s="56" t="s">
        <v>1631</v>
      </c>
      <c r="B38" s="56" t="s">
        <v>1061</v>
      </c>
      <c r="C38" s="57" t="s">
        <v>1630</v>
      </c>
      <c r="D38" s="57" t="s">
        <v>115</v>
      </c>
      <c r="E38" s="56">
        <v>11377211</v>
      </c>
      <c r="F38" s="62">
        <f>VLOOKUP(D38,Table10[],6,FALSE)</f>
        <v>0</v>
      </c>
      <c r="G38" s="62">
        <f>IF(VLOOKUP(D38,Table10[],9,FALSE)="Y",1,0)</f>
        <v>0</v>
      </c>
      <c r="H38" s="62">
        <f>VLOOKUP(D38,Table10[],4,FALSE)</f>
        <v>0</v>
      </c>
      <c r="I38" s="62">
        <f>IF(VLOOKUP(D38,Table10[],7,FALSE)="L",1,IF(VLOOKUP(D38,Table10[],7,FALSE)="H",1.5, 0))</f>
        <v>0</v>
      </c>
      <c r="J38" s="62">
        <f>IF(VLOOKUP(D38,Table10[],5,FALSE)&gt;0, 1,0)</f>
        <v>1</v>
      </c>
      <c r="K38" s="56" t="s">
        <v>116</v>
      </c>
      <c r="L38" s="56" t="str">
        <f>IF(VLOOKUP(C38,Synonyms!$A$2:$E$490,5,FALSE)=0,"",VLOOKUP(C38,Synonyms!$A$2:$E$490,5,FALSE))</f>
        <v>gamma-HBCD</v>
      </c>
      <c r="M38" s="56">
        <v>0</v>
      </c>
      <c r="N38" s="56">
        <v>0</v>
      </c>
      <c r="O38" s="56">
        <f t="shared" si="1"/>
        <v>0</v>
      </c>
      <c r="P38" s="56">
        <f t="shared" si="2"/>
        <v>1</v>
      </c>
      <c r="Q38" s="56">
        <f>IF(VLOOKUP(D38,Table10[],8,FALSE)=0,"",VLOOKUP(D38,Table10[],8,FALSE))</f>
        <v>5</v>
      </c>
      <c r="R38" s="56" t="s">
        <v>1060</v>
      </c>
      <c r="S38" s="56">
        <v>0.93759999999999999</v>
      </c>
      <c r="T38" s="63">
        <f>IF(E38="nan","No CID", VLOOKUP(D38,Patents!$B$6:$V$493,13,FALSE))</f>
        <v>2286</v>
      </c>
      <c r="U38" s="64">
        <f>IFERROR(VLOOKUP(D38,Patents!$B$6:$V$493,12,FALSE)/VLOOKUP(D38,Patents!$B$6:$V$493,13,FALSE),"")</f>
        <v>0.86832895888013995</v>
      </c>
      <c r="V38" s="64">
        <f>IFERROR(VLOOKUP(D38,Patents!$B$6:$V$493,16,FALSE)/VLOOKUP(D38,Patents!$B$6:$V$493,17,FALSE),"")</f>
        <v>0.86148648648648651</v>
      </c>
      <c r="W38" s="56">
        <f>IF(ISERROR(VLOOKUP(D38,'OFR Regulations'!B:D,3,FALSE)),"",VLOOKUP(D38,'OFR Regulations'!B:D,3,FALSE))</f>
        <v>2</v>
      </c>
      <c r="X38" s="56">
        <f>IF(ISERROR(VLOOKUP(D38,'Reg List Summary'!$A$2:$D$141,4,FALSE)),"",VLOOKUP(D38,'Reg List Summary'!$A$2:$D$141,4,FALSE))</f>
        <v>2</v>
      </c>
      <c r="Y38" s="56" t="b">
        <f t="shared" si="3"/>
        <v>1</v>
      </c>
      <c r="Z38" s="56">
        <f t="shared" si="4"/>
        <v>0</v>
      </c>
    </row>
    <row r="39" spans="1:26" x14ac:dyDescent="0.3">
      <c r="A39" s="56" t="s">
        <v>1213</v>
      </c>
      <c r="B39" s="56" t="s">
        <v>1095</v>
      </c>
      <c r="C39" s="57" t="s">
        <v>1212</v>
      </c>
      <c r="D39" s="57" t="s">
        <v>20</v>
      </c>
      <c r="E39" s="56">
        <v>26111</v>
      </c>
      <c r="F39" s="62">
        <f>VLOOKUP(D39,Table10[],6,FALSE)</f>
        <v>1</v>
      </c>
      <c r="G39" s="62">
        <f>IF(VLOOKUP(D39,Table10[],9,FALSE)="Y",1,0)</f>
        <v>0</v>
      </c>
      <c r="H39" s="62" t="str">
        <f>VLOOKUP(D39,Table10[],4,FALSE)</f>
        <v>Active</v>
      </c>
      <c r="I39" s="62">
        <f>IF(VLOOKUP(D39,Table10[],7,FALSE)="L",1,IF(VLOOKUP(D39,Table10[],7,FALSE)="H",1.5, 0))</f>
        <v>0</v>
      </c>
      <c r="J39" s="62">
        <f>IF(VLOOKUP(D39,Table10[],5,FALSE)&gt;0, 1,0)</f>
        <v>1</v>
      </c>
      <c r="K39" s="56" t="s">
        <v>119</v>
      </c>
      <c r="L39" s="56" t="str">
        <f>IF(VLOOKUP(C39,Synonyms!$A$2:$E$490,5,FALSE)=0,"",VLOOKUP(C39,Synonyms!$A$2:$E$490,5,FALSE))</f>
        <v>DDC-CO</v>
      </c>
      <c r="M39" s="56">
        <v>0</v>
      </c>
      <c r="N39" s="56">
        <v>0</v>
      </c>
      <c r="O39" s="56">
        <f t="shared" si="1"/>
        <v>2</v>
      </c>
      <c r="P39" s="56">
        <f t="shared" si="2"/>
        <v>1</v>
      </c>
      <c r="Q39" s="56">
        <f>IF(VLOOKUP(D39,Table10[],8,FALSE)=0,"",VLOOKUP(D39,Table10[],8,FALSE))</f>
        <v>7</v>
      </c>
      <c r="R39" s="56" t="s">
        <v>1060</v>
      </c>
      <c r="S39" s="56">
        <v>0.9294</v>
      </c>
      <c r="T39" s="63">
        <f>IF(E39="nan","No CID", VLOOKUP(D39,Patents!$B$6:$V$493,13,FALSE))</f>
        <v>2077</v>
      </c>
      <c r="U39" s="64">
        <f>IFERROR(VLOOKUP(D39,Patents!$B$6:$V$493,12,FALSE)/VLOOKUP(D39,Patents!$B$6:$V$493,13,FALSE),"")</f>
        <v>0.71545498314877232</v>
      </c>
      <c r="V39" s="64">
        <f>IFERROR(VLOOKUP(D39,Patents!$B$6:$V$493,16,FALSE)/VLOOKUP(D39,Patents!$B$6:$V$493,17,FALSE),"")</f>
        <v>0.71213640922768306</v>
      </c>
      <c r="W39" s="56">
        <f>IF(ISERROR(VLOOKUP(D39,'OFR Regulations'!B:D,3,FALSE)),"",VLOOKUP(D39,'OFR Regulations'!B:D,3,FALSE))</f>
        <v>4</v>
      </c>
      <c r="X39" s="56">
        <f>IF(ISERROR(VLOOKUP(D39,'Reg List Summary'!$A$2:$D$141,4,FALSE)),"",VLOOKUP(D39,'Reg List Summary'!$A$2:$D$141,4,FALSE))</f>
        <v>4</v>
      </c>
      <c r="Y39" s="56" t="b">
        <f t="shared" si="3"/>
        <v>1</v>
      </c>
      <c r="Z39" s="56">
        <f t="shared" si="4"/>
        <v>1</v>
      </c>
    </row>
    <row r="40" spans="1:26" x14ac:dyDescent="0.3">
      <c r="A40" s="56" t="s">
        <v>1216</v>
      </c>
      <c r="B40" s="56" t="s">
        <v>1095</v>
      </c>
      <c r="C40" s="57" t="s">
        <v>1214</v>
      </c>
      <c r="D40" s="57" t="s">
        <v>120</v>
      </c>
      <c r="E40" s="56">
        <v>46781604</v>
      </c>
      <c r="F40" s="62">
        <f>VLOOKUP(D40,Table10[],6,FALSE)</f>
        <v>0</v>
      </c>
      <c r="G40" s="62">
        <f>IF(VLOOKUP(D40,Table10[],9,FALSE)="Y",1,0)</f>
        <v>0</v>
      </c>
      <c r="H40" s="62">
        <f>VLOOKUP(D40,Table10[],4,FALSE)</f>
        <v>0</v>
      </c>
      <c r="I40" s="62">
        <f>IF(VLOOKUP(D40,Table10[],7,FALSE)="L",1,IF(VLOOKUP(D40,Table10[],7,FALSE)="H",1.5, 0))</f>
        <v>0</v>
      </c>
      <c r="J40" s="62">
        <f>IF(VLOOKUP(D40,Table10[],5,FALSE)&gt;0, 1,0)</f>
        <v>0</v>
      </c>
      <c r="K40" s="56" t="s">
        <v>1215</v>
      </c>
      <c r="L40" s="56" t="str">
        <f>IF(VLOOKUP(C40,Synonyms!$A$2:$E$490,5,FALSE)=0,"",VLOOKUP(C40,Synonyms!$A$2:$E$490,5,FALSE))</f>
        <v/>
      </c>
      <c r="M40" s="56">
        <v>0</v>
      </c>
      <c r="N40" s="56">
        <v>0</v>
      </c>
      <c r="O40" s="56">
        <f t="shared" si="1"/>
        <v>0</v>
      </c>
      <c r="P40" s="56">
        <f t="shared" si="2"/>
        <v>0</v>
      </c>
      <c r="Q40" s="56" t="str">
        <f>IF(VLOOKUP(D40,Table10[],8,FALSE)=0,"",VLOOKUP(D40,Table10[],8,FALSE))</f>
        <v/>
      </c>
      <c r="R40" s="56" t="s">
        <v>1119</v>
      </c>
      <c r="S40" s="56">
        <v>0.92459999999999998</v>
      </c>
      <c r="T40" s="63">
        <f>IF(E40="nan","No CID", VLOOKUP(D40,Patents!$B$6:$V$493,13,FALSE))</f>
        <v>1</v>
      </c>
      <c r="U40" s="64">
        <f>IFERROR(VLOOKUP(D40,Patents!$B$6:$V$493,12,FALSE)/VLOOKUP(D40,Patents!$B$6:$V$493,13,FALSE),"")</f>
        <v>0</v>
      </c>
      <c r="V40" s="64" t="str">
        <f>IFERROR(VLOOKUP(D40,Patents!$B$6:$V$493,16,FALSE)/VLOOKUP(D40,Patents!$B$6:$V$493,17,FALSE),"")</f>
        <v/>
      </c>
      <c r="W40" s="56" t="str">
        <f>IF(ISERROR(VLOOKUP(D40,'OFR Regulations'!B:D,3,FALSE)),"",VLOOKUP(D40,'OFR Regulations'!B:D,3,FALSE))</f>
        <v/>
      </c>
      <c r="X40" s="56" t="str">
        <f>IF(ISERROR(VLOOKUP(D40,'Reg List Summary'!$A$2:$D$141,4,FALSE)),"",VLOOKUP(D40,'Reg List Summary'!$A$2:$D$141,4,FALSE))</f>
        <v/>
      </c>
      <c r="Y40" s="56" t="b">
        <f t="shared" si="3"/>
        <v>1</v>
      </c>
      <c r="Z40" s="56">
        <f t="shared" si="4"/>
        <v>0</v>
      </c>
    </row>
    <row r="41" spans="1:26" x14ac:dyDescent="0.3">
      <c r="A41" s="56" t="s">
        <v>1218</v>
      </c>
      <c r="B41" s="56" t="s">
        <v>1095</v>
      </c>
      <c r="C41" s="57" t="s">
        <v>1217</v>
      </c>
      <c r="D41" s="57" t="s">
        <v>122</v>
      </c>
      <c r="E41" s="56">
        <v>260487</v>
      </c>
      <c r="F41" s="62">
        <f>VLOOKUP(D41,Table10[],6,FALSE)</f>
        <v>0</v>
      </c>
      <c r="G41" s="62">
        <f>IF(VLOOKUP(D41,Table10[],9,FALSE)="Y",1,0)</f>
        <v>0</v>
      </c>
      <c r="H41" s="62">
        <f>VLOOKUP(D41,Table10[],4,FALSE)</f>
        <v>0</v>
      </c>
      <c r="I41" s="62">
        <f>IF(VLOOKUP(D41,Table10[],7,FALSE)="L",1,IF(VLOOKUP(D41,Table10[],7,FALSE)="H",1.5, 0))</f>
        <v>0</v>
      </c>
      <c r="J41" s="62">
        <f>IF(VLOOKUP(D41,Table10[],5,FALSE)&gt;0, 1,0)</f>
        <v>0</v>
      </c>
      <c r="K41" s="56" t="s">
        <v>123</v>
      </c>
      <c r="L41" s="56" t="str">
        <f>IF(VLOOKUP(C41,Synonyms!$A$2:$E$490,5,FALSE)=0,"",VLOOKUP(C41,Synonyms!$A$2:$E$490,5,FALSE))</f>
        <v/>
      </c>
      <c r="M41" s="56">
        <v>0</v>
      </c>
      <c r="N41" s="56">
        <v>0</v>
      </c>
      <c r="O41" s="56">
        <f t="shared" si="1"/>
        <v>0</v>
      </c>
      <c r="P41" s="56">
        <f t="shared" si="2"/>
        <v>0</v>
      </c>
      <c r="Q41" s="56" t="str">
        <f>IF(VLOOKUP(D41,Table10[],8,FALSE)=0,"",VLOOKUP(D41,Table10[],8,FALSE))</f>
        <v/>
      </c>
      <c r="R41" s="56" t="s">
        <v>1119</v>
      </c>
      <c r="S41" s="56">
        <v>0.9294</v>
      </c>
      <c r="T41" s="63">
        <f>IF(E41="nan","No CID", VLOOKUP(D41,Patents!$B$6:$V$493,13,FALSE))</f>
        <v>0</v>
      </c>
      <c r="U41" s="64" t="str">
        <f>IFERROR(VLOOKUP(D41,Patents!$B$6:$V$493,12,FALSE)/VLOOKUP(D41,Patents!$B$6:$V$493,13,FALSE),"")</f>
        <v/>
      </c>
      <c r="V41" s="64" t="str">
        <f>IFERROR(VLOOKUP(D41,Patents!$B$6:$V$493,16,FALSE)/VLOOKUP(D41,Patents!$B$6:$V$493,17,FALSE),"")</f>
        <v/>
      </c>
      <c r="W41" s="56" t="str">
        <f>IF(ISERROR(VLOOKUP(D41,'OFR Regulations'!B:D,3,FALSE)),"",VLOOKUP(D41,'OFR Regulations'!B:D,3,FALSE))</f>
        <v/>
      </c>
      <c r="X41" s="56" t="str">
        <f>IF(ISERROR(VLOOKUP(D41,'Reg List Summary'!$A$2:$D$141,4,FALSE)),"",VLOOKUP(D41,'Reg List Summary'!$A$2:$D$141,4,FALSE))</f>
        <v/>
      </c>
      <c r="Y41" s="56" t="b">
        <f t="shared" si="3"/>
        <v>1</v>
      </c>
      <c r="Z41" s="56">
        <f t="shared" si="4"/>
        <v>0</v>
      </c>
    </row>
    <row r="42" spans="1:26" x14ac:dyDescent="0.3">
      <c r="A42" s="56" t="s">
        <v>1220</v>
      </c>
      <c r="B42" s="56" t="s">
        <v>1095</v>
      </c>
      <c r="C42" s="57" t="s">
        <v>1219</v>
      </c>
      <c r="D42" s="57" t="s">
        <v>124</v>
      </c>
      <c r="E42" s="56">
        <v>13595583</v>
      </c>
      <c r="F42" s="62">
        <f>VLOOKUP(D42,Table10[],6,FALSE)</f>
        <v>0</v>
      </c>
      <c r="G42" s="62">
        <f>IF(VLOOKUP(D42,Table10[],9,FALSE)="Y",1,0)</f>
        <v>0</v>
      </c>
      <c r="H42" s="62">
        <f>VLOOKUP(D42,Table10[],4,FALSE)</f>
        <v>0</v>
      </c>
      <c r="I42" s="62">
        <f>IF(VLOOKUP(D42,Table10[],7,FALSE)="L",1,IF(VLOOKUP(D42,Table10[],7,FALSE)="H",1.5, 0))</f>
        <v>0</v>
      </c>
      <c r="J42" s="62">
        <f>IF(VLOOKUP(D42,Table10[],5,FALSE)&gt;0, 1,0)</f>
        <v>1</v>
      </c>
      <c r="K42" s="56" t="s">
        <v>125</v>
      </c>
      <c r="L42" s="56" t="str">
        <f>IF(VLOOKUP(C42,Synonyms!$A$2:$E$490,5,FALSE)=0,"",VLOOKUP(C42,Synonyms!$A$2:$E$490,5,FALSE))</f>
        <v>DDC-Ant</v>
      </c>
      <c r="M42" s="56">
        <v>0</v>
      </c>
      <c r="N42" s="56">
        <v>0</v>
      </c>
      <c r="O42" s="56">
        <f t="shared" si="1"/>
        <v>0</v>
      </c>
      <c r="P42" s="56">
        <f t="shared" si="2"/>
        <v>1</v>
      </c>
      <c r="Q42" s="56" t="str">
        <f>IF(VLOOKUP(D42,Table10[],8,FALSE)=0,"",VLOOKUP(D42,Table10[],8,FALSE))</f>
        <v/>
      </c>
      <c r="R42" s="56" t="s">
        <v>1060</v>
      </c>
      <c r="S42" s="56">
        <v>0.92459999999999998</v>
      </c>
      <c r="T42" s="63">
        <f>IF(E42="nan","No CID", VLOOKUP(D42,Patents!$B$6:$V$493,13,FALSE))</f>
        <v>0</v>
      </c>
      <c r="U42" s="64" t="str">
        <f>IFERROR(VLOOKUP(D42,Patents!$B$6:$V$493,12,FALSE)/VLOOKUP(D42,Patents!$B$6:$V$493,13,FALSE),"")</f>
        <v/>
      </c>
      <c r="V42" s="64" t="str">
        <f>IFERROR(VLOOKUP(D42,Patents!$B$6:$V$493,16,FALSE)/VLOOKUP(D42,Patents!$B$6:$V$493,17,FALSE),"")</f>
        <v/>
      </c>
      <c r="W42" s="56" t="str">
        <f>IF(ISERROR(VLOOKUP(D42,'OFR Regulations'!B:D,3,FALSE)),"",VLOOKUP(D42,'OFR Regulations'!B:D,3,FALSE))</f>
        <v/>
      </c>
      <c r="X42" s="56" t="str">
        <f>IF(ISERROR(VLOOKUP(D42,'Reg List Summary'!$A$2:$D$141,4,FALSE)),"",VLOOKUP(D42,'Reg List Summary'!$A$2:$D$141,4,FALSE))</f>
        <v/>
      </c>
      <c r="Y42" s="56" t="b">
        <f t="shared" si="3"/>
        <v>1</v>
      </c>
      <c r="Z42" s="56">
        <f t="shared" si="4"/>
        <v>0</v>
      </c>
    </row>
    <row r="43" spans="1:26" x14ac:dyDescent="0.3">
      <c r="A43" s="56" t="s">
        <v>1633</v>
      </c>
      <c r="B43" s="56" t="s">
        <v>1095</v>
      </c>
      <c r="C43" s="57" t="s">
        <v>1632</v>
      </c>
      <c r="D43" s="57" t="s">
        <v>126</v>
      </c>
      <c r="E43" s="56">
        <v>14178853</v>
      </c>
      <c r="F43" s="62">
        <f>VLOOKUP(D43,Table10[],6,FALSE)</f>
        <v>0</v>
      </c>
      <c r="G43" s="62">
        <f>IF(VLOOKUP(D43,Table10[],9,FALSE)="Y",1,0)</f>
        <v>0</v>
      </c>
      <c r="H43" s="62">
        <f>VLOOKUP(D43,Table10[],4,FALSE)</f>
        <v>0</v>
      </c>
      <c r="I43" s="62">
        <f>IF(VLOOKUP(D43,Table10[],7,FALSE)="L",1,IF(VLOOKUP(D43,Table10[],7,FALSE)="H",1.5, 0))</f>
        <v>0</v>
      </c>
      <c r="J43" s="62">
        <f>IF(VLOOKUP(D43,Table10[],5,FALSE)&gt;0, 1,0)</f>
        <v>0</v>
      </c>
      <c r="K43" s="56" t="s">
        <v>127</v>
      </c>
      <c r="L43" s="56" t="str">
        <f>IF(VLOOKUP(C43,Synonyms!$A$2:$E$490,5,FALSE)=0,"",VLOOKUP(C43,Synonyms!$A$2:$E$490,5,FALSE))</f>
        <v/>
      </c>
      <c r="M43" s="56">
        <v>0</v>
      </c>
      <c r="N43" s="56">
        <v>0</v>
      </c>
      <c r="O43" s="56">
        <f t="shared" si="1"/>
        <v>0</v>
      </c>
      <c r="P43" s="56">
        <f t="shared" si="2"/>
        <v>0</v>
      </c>
      <c r="Q43" s="56">
        <f>IF(VLOOKUP(D43,Table10[],8,FALSE)=0,"",VLOOKUP(D43,Table10[],8,FALSE))</f>
        <v>2</v>
      </c>
      <c r="R43" s="56" t="s">
        <v>1119</v>
      </c>
      <c r="S43" s="56">
        <v>0.9294</v>
      </c>
      <c r="T43" s="63">
        <f>IF(E43="nan","No CID", VLOOKUP(D43,Patents!$B$6:$V$493,13,FALSE))</f>
        <v>3</v>
      </c>
      <c r="U43" s="64">
        <f>IFERROR(VLOOKUP(D43,Patents!$B$6:$V$493,12,FALSE)/VLOOKUP(D43,Patents!$B$6:$V$493,13,FALSE),"")</f>
        <v>1</v>
      </c>
      <c r="V43" s="64" t="str">
        <f>IFERROR(VLOOKUP(D43,Patents!$B$6:$V$493,16,FALSE)/VLOOKUP(D43,Patents!$B$6:$V$493,17,FALSE),"")</f>
        <v/>
      </c>
      <c r="W43" s="56">
        <f>IF(ISERROR(VLOOKUP(D43,'OFR Regulations'!B:D,3,FALSE)),"",VLOOKUP(D43,'OFR Regulations'!B:D,3,FALSE))</f>
        <v>2</v>
      </c>
      <c r="X43" s="56">
        <f>IF(ISERROR(VLOOKUP(D43,'Reg List Summary'!$A$2:$D$141,4,FALSE)),"",VLOOKUP(D43,'Reg List Summary'!$A$2:$D$141,4,FALSE))</f>
        <v>2</v>
      </c>
      <c r="Y43" s="56" t="b">
        <f t="shared" si="3"/>
        <v>1</v>
      </c>
      <c r="Z43" s="56">
        <f t="shared" si="4"/>
        <v>0</v>
      </c>
    </row>
    <row r="44" spans="1:26" x14ac:dyDescent="0.3">
      <c r="A44" s="56" t="s">
        <v>1635</v>
      </c>
      <c r="B44" s="56" t="s">
        <v>1095</v>
      </c>
      <c r="C44" s="57" t="s">
        <v>1634</v>
      </c>
      <c r="D44" s="57" t="s">
        <v>128</v>
      </c>
      <c r="E44" s="56">
        <v>14178854</v>
      </c>
      <c r="F44" s="62">
        <f>VLOOKUP(D44,Table10[],6,FALSE)</f>
        <v>0</v>
      </c>
      <c r="G44" s="62">
        <f>IF(VLOOKUP(D44,Table10[],9,FALSE)="Y",1,0)</f>
        <v>0</v>
      </c>
      <c r="H44" s="62">
        <f>VLOOKUP(D44,Table10[],4,FALSE)</f>
        <v>0</v>
      </c>
      <c r="I44" s="62">
        <f>IF(VLOOKUP(D44,Table10[],7,FALSE)="L",1,IF(VLOOKUP(D44,Table10[],7,FALSE)="H",1.5, 0))</f>
        <v>0</v>
      </c>
      <c r="J44" s="62">
        <f>IF(VLOOKUP(D44,Table10[],5,FALSE)&gt;0, 1,0)</f>
        <v>0</v>
      </c>
      <c r="K44" s="56" t="s">
        <v>129</v>
      </c>
      <c r="L44" s="56" t="str">
        <f>IF(VLOOKUP(C44,Synonyms!$A$2:$E$490,5,FALSE)=0,"",VLOOKUP(C44,Synonyms!$A$2:$E$490,5,FALSE))</f>
        <v/>
      </c>
      <c r="M44" s="56">
        <v>0</v>
      </c>
      <c r="N44" s="56">
        <v>0</v>
      </c>
      <c r="O44" s="56">
        <f t="shared" si="1"/>
        <v>0</v>
      </c>
      <c r="P44" s="56">
        <f t="shared" si="2"/>
        <v>0</v>
      </c>
      <c r="Q44" s="56">
        <f>IF(VLOOKUP(D44,Table10[],8,FALSE)=0,"",VLOOKUP(D44,Table10[],8,FALSE))</f>
        <v>2</v>
      </c>
      <c r="R44" s="56" t="s">
        <v>1119</v>
      </c>
      <c r="S44" s="56">
        <v>0.9294</v>
      </c>
      <c r="T44" s="63">
        <f>IF(E44="nan","No CID", VLOOKUP(D44,Patents!$B$6:$V$493,13,FALSE))</f>
        <v>272</v>
      </c>
      <c r="U44" s="64">
        <f>IFERROR(VLOOKUP(D44,Patents!$B$6:$V$493,12,FALSE)/VLOOKUP(D44,Patents!$B$6:$V$493,13,FALSE),"")</f>
        <v>0.35661764705882354</v>
      </c>
      <c r="V44" s="64" t="str">
        <f>IFERROR(VLOOKUP(D44,Patents!$B$6:$V$493,16,FALSE)/VLOOKUP(D44,Patents!$B$6:$V$493,17,FALSE),"")</f>
        <v/>
      </c>
      <c r="W44" s="56">
        <f>IF(ISERROR(VLOOKUP(D44,'OFR Regulations'!B:D,3,FALSE)),"",VLOOKUP(D44,'OFR Regulations'!B:D,3,FALSE))</f>
        <v>2</v>
      </c>
      <c r="X44" s="56">
        <f>IF(ISERROR(VLOOKUP(D44,'Reg List Summary'!$A$2:$D$141,4,FALSE)),"",VLOOKUP(D44,'Reg List Summary'!$A$2:$D$141,4,FALSE))</f>
        <v>2</v>
      </c>
      <c r="Y44" s="56" t="b">
        <f t="shared" si="3"/>
        <v>1</v>
      </c>
      <c r="Z44" s="56">
        <f t="shared" si="4"/>
        <v>0</v>
      </c>
    </row>
    <row r="45" spans="1:26" x14ac:dyDescent="0.3">
      <c r="A45" s="56" t="s">
        <v>1222</v>
      </c>
      <c r="B45" s="56" t="s">
        <v>1077</v>
      </c>
      <c r="C45" s="57" t="s">
        <v>1221</v>
      </c>
      <c r="D45" s="57" t="s">
        <v>130</v>
      </c>
      <c r="E45" s="56">
        <v>26164</v>
      </c>
      <c r="F45" s="62">
        <f>VLOOKUP(D45,Table10[],6,FALSE)</f>
        <v>0</v>
      </c>
      <c r="G45" s="62">
        <f>IF(VLOOKUP(D45,Table10[],9,FALSE)="Y",1,0)</f>
        <v>0</v>
      </c>
      <c r="H45" s="62" t="str">
        <f>VLOOKUP(D45,Table10[],4,FALSE)</f>
        <v>Inactive</v>
      </c>
      <c r="I45" s="62">
        <f>IF(VLOOKUP(D45,Table10[],7,FALSE)="L",1,IF(VLOOKUP(D45,Table10[],7,FALSE)="H",1.5, 0))</f>
        <v>0</v>
      </c>
      <c r="J45" s="62">
        <f>IF(VLOOKUP(D45,Table10[],5,FALSE)&gt;0, 1,0)</f>
        <v>1</v>
      </c>
      <c r="K45" s="56" t="s">
        <v>131</v>
      </c>
      <c r="L45" s="56" t="str">
        <f>IF(VLOOKUP(C45,Synonyms!$A$2:$E$490,5,FALSE)=0,"",VLOOKUP(C45,Synonyms!$A$2:$E$490,5,FALSE))</f>
        <v>PBB-209</v>
      </c>
      <c r="M45" s="56">
        <v>0</v>
      </c>
      <c r="N45" s="56">
        <v>0</v>
      </c>
      <c r="O45" s="56">
        <f t="shared" si="1"/>
        <v>0</v>
      </c>
      <c r="P45" s="56">
        <f t="shared" si="2"/>
        <v>2</v>
      </c>
      <c r="Q45" s="56">
        <f>IF(VLOOKUP(D45,Table10[],8,FALSE)=0,"",VLOOKUP(D45,Table10[],8,FALSE))</f>
        <v>5</v>
      </c>
      <c r="R45" s="56" t="s">
        <v>1060</v>
      </c>
      <c r="S45" s="56">
        <v>0.99470000000000003</v>
      </c>
      <c r="T45" s="63">
        <f>IF(E45="nan","No CID", VLOOKUP(D45,Patents!$B$6:$V$493,13,FALSE))</f>
        <v>2516</v>
      </c>
      <c r="U45" s="64">
        <f>IFERROR(VLOOKUP(D45,Patents!$B$6:$V$493,12,FALSE)/VLOOKUP(D45,Patents!$B$6:$V$493,13,FALSE),"")</f>
        <v>0.56200317965023849</v>
      </c>
      <c r="V45" s="64">
        <f>IFERROR(VLOOKUP(D45,Patents!$B$6:$V$493,16,FALSE)/VLOOKUP(D45,Patents!$B$6:$V$493,17,FALSE),"")</f>
        <v>0.5879194630872483</v>
      </c>
      <c r="W45" s="56">
        <f>IF(ISERROR(VLOOKUP(D45,'OFR Regulations'!B:D,3,FALSE)),"",VLOOKUP(D45,'OFR Regulations'!B:D,3,FALSE))</f>
        <v>3</v>
      </c>
      <c r="X45" s="56">
        <f>IF(ISERROR(VLOOKUP(D45,'Reg List Summary'!$A$2:$D$141,4,FALSE)),"",VLOOKUP(D45,'Reg List Summary'!$A$2:$D$141,4,FALSE))</f>
        <v>3</v>
      </c>
      <c r="Y45" s="56" t="b">
        <f t="shared" si="3"/>
        <v>1</v>
      </c>
      <c r="Z45" s="56">
        <f t="shared" si="4"/>
        <v>0</v>
      </c>
    </row>
    <row r="46" spans="1:26" x14ac:dyDescent="0.3">
      <c r="A46" s="56" t="s">
        <v>1224</v>
      </c>
      <c r="B46" s="56" t="s">
        <v>1064</v>
      </c>
      <c r="C46" s="57" t="s">
        <v>1223</v>
      </c>
      <c r="D46" s="57" t="s">
        <v>26</v>
      </c>
      <c r="E46" s="56">
        <v>26176</v>
      </c>
      <c r="F46" s="62">
        <f>VLOOKUP(D46,Table10[],6,FALSE)</f>
        <v>1</v>
      </c>
      <c r="G46" s="62">
        <f>IF(VLOOKUP(D46,Table10[],9,FALSE)="Y",1,0)</f>
        <v>0</v>
      </c>
      <c r="H46" s="62" t="str">
        <f>VLOOKUP(D46,Table10[],4,FALSE)</f>
        <v>Active</v>
      </c>
      <c r="I46" s="62">
        <f>IF(VLOOKUP(D46,Table10[],7,FALSE)="L",1,IF(VLOOKUP(D46,Table10[],7,FALSE)="H",1.5, 0))</f>
        <v>1.5</v>
      </c>
      <c r="J46" s="62">
        <f>IF(VLOOKUP(D46,Table10[],5,FALSE)&gt;0, 1,0)</f>
        <v>1</v>
      </c>
      <c r="K46" s="56" t="s">
        <v>132</v>
      </c>
      <c r="L46" s="56" t="str">
        <f>IF(VLOOKUP(C46,Synonyms!$A$2:$E$490,5,FALSE)=0,"",VLOOKUP(C46,Synonyms!$A$2:$E$490,5,FALSE))</f>
        <v>TCIPP, TCPP</v>
      </c>
      <c r="M46" s="56">
        <v>0</v>
      </c>
      <c r="N46" s="56">
        <v>0</v>
      </c>
      <c r="O46" s="56">
        <f t="shared" si="1"/>
        <v>3.5</v>
      </c>
      <c r="P46" s="56">
        <f t="shared" si="2"/>
        <v>1</v>
      </c>
      <c r="Q46" s="56">
        <f>IF(VLOOKUP(D46,Table10[],8,FALSE)=0,"",VLOOKUP(D46,Table10[],8,FALSE))</f>
        <v>24</v>
      </c>
      <c r="R46" s="56" t="s">
        <v>1060</v>
      </c>
      <c r="S46" s="56">
        <v>0.93940000000000001</v>
      </c>
      <c r="T46" s="63">
        <f>IF(E46="nan","No CID", VLOOKUP(D46,Patents!$B$6:$V$493,13,FALSE))</f>
        <v>1751</v>
      </c>
      <c r="U46" s="64">
        <f>IFERROR(VLOOKUP(D46,Patents!$B$6:$V$493,12,FALSE)/VLOOKUP(D46,Patents!$B$6:$V$493,13,FALSE),"")</f>
        <v>0.90234151913192462</v>
      </c>
      <c r="V46" s="64">
        <f>IFERROR(VLOOKUP(D46,Patents!$B$6:$V$493,16,FALSE)/VLOOKUP(D46,Patents!$B$6:$V$493,17,FALSE),"")</f>
        <v>0.87414187643020591</v>
      </c>
      <c r="W46" s="56">
        <f>IF(ISERROR(VLOOKUP(D46,'OFR Regulations'!B:D,3,FALSE)),"",VLOOKUP(D46,'OFR Regulations'!B:D,3,FALSE))</f>
        <v>13</v>
      </c>
      <c r="X46" s="56">
        <f>IF(ISERROR(VLOOKUP(D46,'Reg List Summary'!$A$2:$D$141,4,FALSE)),"",VLOOKUP(D46,'Reg List Summary'!$A$2:$D$141,4,FALSE))</f>
        <v>13</v>
      </c>
      <c r="Y46" s="56" t="b">
        <f t="shared" si="3"/>
        <v>1</v>
      </c>
      <c r="Z46" s="56">
        <f t="shared" si="4"/>
        <v>2.5</v>
      </c>
    </row>
    <row r="47" spans="1:26" x14ac:dyDescent="0.3">
      <c r="A47" s="56" t="s">
        <v>1226</v>
      </c>
      <c r="B47" s="56" t="s">
        <v>1064</v>
      </c>
      <c r="C47" s="57" t="s">
        <v>1225</v>
      </c>
      <c r="D47" s="57" t="s">
        <v>27</v>
      </c>
      <c r="E47" s="56">
        <v>26177</v>
      </c>
      <c r="F47" s="62">
        <f>VLOOKUP(D47,Table10[],6,FALSE)</f>
        <v>1</v>
      </c>
      <c r="G47" s="62">
        <f>IF(VLOOKUP(D47,Table10[],9,FALSE)="Y",1,0)</f>
        <v>0</v>
      </c>
      <c r="H47" s="62" t="str">
        <f>VLOOKUP(D47,Table10[],4,FALSE)</f>
        <v>Active</v>
      </c>
      <c r="I47" s="62">
        <f>IF(VLOOKUP(D47,Table10[],7,FALSE)="L",1,IF(VLOOKUP(D47,Table10[],7,FALSE)="H",1.5, 0))</f>
        <v>1.5</v>
      </c>
      <c r="J47" s="62">
        <f>IF(VLOOKUP(D47,Table10[],5,FALSE)&gt;0, 1,0)</f>
        <v>1</v>
      </c>
      <c r="K47" s="56" t="s">
        <v>133</v>
      </c>
      <c r="L47" s="56" t="str">
        <f>IF(VLOOKUP(C47,Synonyms!$A$2:$E$490,5,FALSE)=0,"",VLOOKUP(C47,Synonyms!$A$2:$E$490,5,FALSE))</f>
        <v>TDCIPP, TDCPP</v>
      </c>
      <c r="M47" s="56">
        <v>0</v>
      </c>
      <c r="N47" s="56">
        <v>0</v>
      </c>
      <c r="O47" s="56">
        <f t="shared" si="1"/>
        <v>3.5</v>
      </c>
      <c r="P47" s="56">
        <f t="shared" si="2"/>
        <v>1</v>
      </c>
      <c r="Q47" s="56">
        <f>IF(VLOOKUP(D47,Table10[],8,FALSE)=0,"",VLOOKUP(D47,Table10[],8,FALSE))</f>
        <v>44</v>
      </c>
      <c r="R47" s="56" t="s">
        <v>1060</v>
      </c>
      <c r="S47" s="56">
        <v>0.97840000000000005</v>
      </c>
      <c r="T47" s="63">
        <f>IF(E47="nan","No CID", VLOOKUP(D47,Patents!$B$6:$V$493,13,FALSE))</f>
        <v>5202</v>
      </c>
      <c r="U47" s="64">
        <f>IFERROR(VLOOKUP(D47,Patents!$B$6:$V$493,12,FALSE)/VLOOKUP(D47,Patents!$B$6:$V$493,13,FALSE),"")</f>
        <v>0.84217608612072281</v>
      </c>
      <c r="V47" s="64">
        <f>IFERROR(VLOOKUP(D47,Patents!$B$6:$V$493,16,FALSE)/VLOOKUP(D47,Patents!$B$6:$V$493,17,FALSE),"")</f>
        <v>0.84974093264248707</v>
      </c>
      <c r="W47" s="56">
        <f>IF(ISERROR(VLOOKUP(D47,'OFR Regulations'!B:D,3,FALSE)),"",VLOOKUP(D47,'OFR Regulations'!B:D,3,FALSE))</f>
        <v>16</v>
      </c>
      <c r="X47" s="56">
        <f>IF(ISERROR(VLOOKUP(D47,'Reg List Summary'!$A$2:$D$141,4,FALSE)),"",VLOOKUP(D47,'Reg List Summary'!$A$2:$D$141,4,FALSE))</f>
        <v>16</v>
      </c>
      <c r="Y47" s="56" t="b">
        <f t="shared" si="3"/>
        <v>1</v>
      </c>
      <c r="Z47" s="56">
        <f t="shared" si="4"/>
        <v>2.5</v>
      </c>
    </row>
    <row r="48" spans="1:26" x14ac:dyDescent="0.3">
      <c r="A48" s="56" t="s">
        <v>2042</v>
      </c>
      <c r="B48" s="56" t="s">
        <v>1057</v>
      </c>
      <c r="C48" s="57" t="s">
        <v>2041</v>
      </c>
      <c r="D48" s="57" t="s">
        <v>134</v>
      </c>
      <c r="E48" s="56" t="s">
        <v>1240</v>
      </c>
      <c r="F48" s="62">
        <f>VLOOKUP(D48,Table10[],6,FALSE)</f>
        <v>0</v>
      </c>
      <c r="G48" s="62">
        <f>IF(VLOOKUP(D48,Table10[],9,FALSE)="Y",1,0)</f>
        <v>0</v>
      </c>
      <c r="H48" s="62" t="str">
        <f>VLOOKUP(D48,Table10[],4,FALSE)</f>
        <v>Active</v>
      </c>
      <c r="I48" s="62">
        <f>IF(VLOOKUP(D48,Table10[],7,FALSE)="L",1,IF(VLOOKUP(D48,Table10[],7,FALSE)="H",1.5, 0))</f>
        <v>0</v>
      </c>
      <c r="J48" s="62">
        <f>IF(VLOOKUP(D48,Table10[],5,FALSE)&gt;0, 1,0)</f>
        <v>0</v>
      </c>
      <c r="K48" s="56" t="s">
        <v>135</v>
      </c>
      <c r="L48" s="56" t="str">
        <f>IF(VLOOKUP(C48,Synonyms!$A$2:$E$490,5,FALSE)=0,"",VLOOKUP(C48,Synonyms!$A$2:$E$490,5,FALSE))</f>
        <v/>
      </c>
      <c r="M48" s="56">
        <v>1</v>
      </c>
      <c r="N48" s="56">
        <v>0</v>
      </c>
      <c r="O48" s="56">
        <f t="shared" si="1"/>
        <v>1</v>
      </c>
      <c r="P48" s="56">
        <f t="shared" si="2"/>
        <v>0</v>
      </c>
      <c r="Q48" s="56" t="str">
        <f>IF(VLOOKUP(D48,Table10[],8,FALSE)=0,"",VLOOKUP(D48,Table10[],8,FALSE))</f>
        <v/>
      </c>
      <c r="R48" s="56" t="s">
        <v>1119</v>
      </c>
      <c r="S48" s="56"/>
      <c r="T48" s="63" t="str">
        <f>IF(E48="nan","No CID", VLOOKUP(D48,Patents!$B$6:$V$493,13,FALSE))</f>
        <v>No CID</v>
      </c>
      <c r="U48" s="64" t="str">
        <f>IFERROR(VLOOKUP(D48,Patents!$B$6:$V$493,12,FALSE)/VLOOKUP(D48,Patents!$B$6:$V$493,13,FALSE),"")</f>
        <v/>
      </c>
      <c r="V48" s="64" t="str">
        <f>IFERROR(VLOOKUP(D48,Patents!$B$6:$V$493,16,FALSE)/VLOOKUP(D48,Patents!$B$6:$V$493,17,FALSE),"")</f>
        <v/>
      </c>
      <c r="W48" s="56">
        <f>IF(ISERROR(VLOOKUP(D48,'OFR Regulations'!B:D,3,FALSE)),"",VLOOKUP(D48,'OFR Regulations'!B:D,3,FALSE))</f>
        <v>2</v>
      </c>
      <c r="X48" s="56">
        <f>IF(ISERROR(VLOOKUP(D48,'Reg List Summary'!$A$2:$D$141,4,FALSE)),"",VLOOKUP(D48,'Reg List Summary'!$A$2:$D$141,4,FALSE))</f>
        <v>2</v>
      </c>
      <c r="Y48" s="56" t="b">
        <f t="shared" si="3"/>
        <v>1</v>
      </c>
      <c r="Z48" s="56">
        <f t="shared" si="4"/>
        <v>0</v>
      </c>
    </row>
    <row r="49" spans="1:26" x14ac:dyDescent="0.3">
      <c r="A49" s="56" t="s">
        <v>2044</v>
      </c>
      <c r="B49" s="56" t="s">
        <v>1064</v>
      </c>
      <c r="C49" s="57" t="s">
        <v>2043</v>
      </c>
      <c r="D49" s="57" t="s">
        <v>736</v>
      </c>
      <c r="E49" s="56">
        <v>102197172</v>
      </c>
      <c r="F49" s="62">
        <f>VLOOKUP(D49,Table10[],6,FALSE)</f>
        <v>0</v>
      </c>
      <c r="G49" s="62">
        <f>IF(VLOOKUP(D49,Table10[],9,FALSE)="Y",1,0)</f>
        <v>0</v>
      </c>
      <c r="H49" s="62">
        <f>VLOOKUP(D49,Table10[],4,FALSE)</f>
        <v>0</v>
      </c>
      <c r="I49" s="62">
        <f>IF(VLOOKUP(D49,Table10[],7,FALSE)="L",1,IF(VLOOKUP(D49,Table10[],7,FALSE)="H",1.5, 0))</f>
        <v>0</v>
      </c>
      <c r="J49" s="62">
        <f>IF(VLOOKUP(D49,Table10[],5,FALSE)&gt;0, 1,0)</f>
        <v>0</v>
      </c>
      <c r="K49" s="56" t="s">
        <v>737</v>
      </c>
      <c r="L49" s="56" t="str">
        <f>IF(VLOOKUP(C49,Synonyms!$A$2:$E$490,5,FALSE)=0,"",VLOOKUP(C49,Synonyms!$A$2:$E$490,5,FALSE))</f>
        <v/>
      </c>
      <c r="M49" s="56">
        <v>0</v>
      </c>
      <c r="N49" s="56">
        <v>0</v>
      </c>
      <c r="O49" s="56">
        <f t="shared" si="1"/>
        <v>0</v>
      </c>
      <c r="P49" s="56">
        <f t="shared" si="2"/>
        <v>0</v>
      </c>
      <c r="Q49" s="56" t="str">
        <f>IF(VLOOKUP(D49,Table10[],8,FALSE)=0,"",VLOOKUP(D49,Table10[],8,FALSE))</f>
        <v/>
      </c>
      <c r="R49" s="56" t="s">
        <v>1119</v>
      </c>
      <c r="S49" s="56">
        <v>0.90480000000000005</v>
      </c>
      <c r="T49" s="63">
        <f>IF(E49="nan","No CID", VLOOKUP(D49,Patents!$B$6:$V$493,13,FALSE))</f>
        <v>0</v>
      </c>
      <c r="U49" s="64" t="str">
        <f>IFERROR(VLOOKUP(D49,Patents!$B$6:$V$493,12,FALSE)/VLOOKUP(D49,Patents!$B$6:$V$493,13,FALSE),"")</f>
        <v/>
      </c>
      <c r="V49" s="64" t="str">
        <f>IFERROR(VLOOKUP(D49,Patents!$B$6:$V$493,16,FALSE)/VLOOKUP(D49,Patents!$B$6:$V$493,17,FALSE),"")</f>
        <v/>
      </c>
      <c r="W49" s="56" t="str">
        <f>IF(ISERROR(VLOOKUP(D49,'OFR Regulations'!B:D,3,FALSE)),"",VLOOKUP(D49,'OFR Regulations'!B:D,3,FALSE))</f>
        <v/>
      </c>
      <c r="X49" s="56" t="str">
        <f>IF(ISERROR(VLOOKUP(D49,'Reg List Summary'!$A$2:$D$141,4,FALSE)),"",VLOOKUP(D49,'Reg List Summary'!$A$2:$D$141,4,FALSE))</f>
        <v/>
      </c>
      <c r="Y49" s="56" t="b">
        <f t="shared" si="3"/>
        <v>1</v>
      </c>
      <c r="Z49" s="56">
        <f t="shared" si="4"/>
        <v>0</v>
      </c>
    </row>
    <row r="50" spans="1:26" x14ac:dyDescent="0.3">
      <c r="A50" s="56" t="s">
        <v>1228</v>
      </c>
      <c r="B50" s="56" t="s">
        <v>1104</v>
      </c>
      <c r="C50" s="57" t="s">
        <v>1227</v>
      </c>
      <c r="D50" s="57" t="s">
        <v>138</v>
      </c>
      <c r="E50" s="56">
        <v>83638</v>
      </c>
      <c r="F50" s="62">
        <f>VLOOKUP(D50,Table10[],6,FALSE)</f>
        <v>0</v>
      </c>
      <c r="G50" s="62">
        <f>IF(VLOOKUP(D50,Table10[],9,FALSE)="Y",1,0)</f>
        <v>0</v>
      </c>
      <c r="H50" s="62">
        <f>VLOOKUP(D50,Table10[],4,FALSE)</f>
        <v>0</v>
      </c>
      <c r="I50" s="62">
        <f>IF(VLOOKUP(D50,Table10[],7,FALSE)="L",1,IF(VLOOKUP(D50,Table10[],7,FALSE)="H",1.5, 0))</f>
        <v>0</v>
      </c>
      <c r="J50" s="62">
        <f>IF(VLOOKUP(D50,Table10[],5,FALSE)&gt;0, 1,0)</f>
        <v>1</v>
      </c>
      <c r="K50" s="56" t="s">
        <v>139</v>
      </c>
      <c r="L50" s="56" t="str">
        <f>IF(VLOOKUP(C50,Synonyms!$A$2:$E$490,5,FALSE)=0,"",VLOOKUP(C50,Synonyms!$A$2:$E$490,5,FALSE))</f>
        <v>BRN 1885828</v>
      </c>
      <c r="M50" s="56">
        <v>0</v>
      </c>
      <c r="N50" s="56">
        <v>0</v>
      </c>
      <c r="O50" s="56">
        <f t="shared" si="1"/>
        <v>0</v>
      </c>
      <c r="P50" s="56">
        <f t="shared" si="2"/>
        <v>1</v>
      </c>
      <c r="Q50" s="56">
        <f>IF(VLOOKUP(D50,Table10[],8,FALSE)=0,"",VLOOKUP(D50,Table10[],8,FALSE))</f>
        <v>2</v>
      </c>
      <c r="R50" s="56" t="s">
        <v>1056</v>
      </c>
      <c r="S50" s="56">
        <v>0.87290000000000001</v>
      </c>
      <c r="T50" s="63">
        <f>IF(E50="nan","No CID", VLOOKUP(D50,Patents!$B$6:$V$493,13,FALSE))</f>
        <v>6173</v>
      </c>
      <c r="U50" s="64">
        <f>IFERROR(VLOOKUP(D50,Patents!$B$6:$V$493,12,FALSE)/VLOOKUP(D50,Patents!$B$6:$V$493,13,FALSE),"")</f>
        <v>0.55953345213024464</v>
      </c>
      <c r="V50" s="64">
        <f>IFERROR(VLOOKUP(D50,Patents!$B$6:$V$493,16,FALSE)/VLOOKUP(D50,Patents!$B$6:$V$493,17,FALSE),"")</f>
        <v>0.69020021074815596</v>
      </c>
      <c r="W50" s="56" t="str">
        <f>IF(ISERROR(VLOOKUP(D50,'OFR Regulations'!B:D,3,FALSE)),"",VLOOKUP(D50,'OFR Regulations'!B:D,3,FALSE))</f>
        <v/>
      </c>
      <c r="X50" s="56" t="str">
        <f>IF(ISERROR(VLOOKUP(D50,'Reg List Summary'!$A$2:$D$141,4,FALSE)),"",VLOOKUP(D50,'Reg List Summary'!$A$2:$D$141,4,FALSE))</f>
        <v/>
      </c>
      <c r="Y50" s="56" t="b">
        <f t="shared" si="3"/>
        <v>1</v>
      </c>
      <c r="Z50" s="56">
        <f t="shared" si="4"/>
        <v>0</v>
      </c>
    </row>
    <row r="51" spans="1:26" x14ac:dyDescent="0.3">
      <c r="A51" s="56" t="s">
        <v>1637</v>
      </c>
      <c r="B51" s="56" t="s">
        <v>1061</v>
      </c>
      <c r="C51" s="57" t="s">
        <v>1636</v>
      </c>
      <c r="D51" s="57" t="s">
        <v>117</v>
      </c>
      <c r="E51" s="56">
        <v>13040187</v>
      </c>
      <c r="F51" s="62">
        <f>VLOOKUP(D51,Table10[],6,FALSE)</f>
        <v>0</v>
      </c>
      <c r="G51" s="62">
        <f>IF(VLOOKUP(D51,Table10[],9,FALSE)="Y",1,0)</f>
        <v>0</v>
      </c>
      <c r="H51" s="62">
        <f>VLOOKUP(D51,Table10[],4,FALSE)</f>
        <v>0</v>
      </c>
      <c r="I51" s="62">
        <f>IF(VLOOKUP(D51,Table10[],7,FALSE)="L",1,IF(VLOOKUP(D51,Table10[],7,FALSE)="H",1.5, 0))</f>
        <v>0</v>
      </c>
      <c r="J51" s="62">
        <f>IF(VLOOKUP(D51,Table10[],5,FALSE)&gt;0, 1,0)</f>
        <v>1</v>
      </c>
      <c r="K51" s="56" t="s">
        <v>118</v>
      </c>
      <c r="L51" s="56" t="str">
        <f>IF(VLOOKUP(C51,Synonyms!$A$2:$E$490,5,FALSE)=0,"",VLOOKUP(C51,Synonyms!$A$2:$E$490,5,FALSE))</f>
        <v>beta-HBCD</v>
      </c>
      <c r="M51" s="56">
        <v>0</v>
      </c>
      <c r="N51" s="56">
        <v>0</v>
      </c>
      <c r="O51" s="56">
        <f t="shared" si="1"/>
        <v>0</v>
      </c>
      <c r="P51" s="56">
        <f t="shared" si="2"/>
        <v>1</v>
      </c>
      <c r="Q51" s="56" t="str">
        <f>IF(VLOOKUP(D51,Table10[],8,FALSE)=0,"",VLOOKUP(D51,Table10[],8,FALSE))</f>
        <v/>
      </c>
      <c r="R51" s="56" t="s">
        <v>1056</v>
      </c>
      <c r="S51" s="56">
        <v>0.93759999999999999</v>
      </c>
      <c r="T51" s="63">
        <f>IF(E51="nan","No CID", VLOOKUP(D51,Patents!$B$6:$V$493,13,FALSE))</f>
        <v>34</v>
      </c>
      <c r="U51" s="64">
        <f>IFERROR(VLOOKUP(D51,Patents!$B$6:$V$493,12,FALSE)/VLOOKUP(D51,Patents!$B$6:$V$493,13,FALSE),"")</f>
        <v>0.82352941176470584</v>
      </c>
      <c r="V51" s="64">
        <f>IFERROR(VLOOKUP(D51,Patents!$B$6:$V$493,16,FALSE)/VLOOKUP(D51,Patents!$B$6:$V$493,17,FALSE),"")</f>
        <v>1</v>
      </c>
      <c r="W51" s="56">
        <f>IF(ISERROR(VLOOKUP(D51,'OFR Regulations'!B:D,3,FALSE)),"",VLOOKUP(D51,'OFR Regulations'!B:D,3,FALSE))</f>
        <v>1</v>
      </c>
      <c r="X51" s="56">
        <f>IF(ISERROR(VLOOKUP(D51,'Reg List Summary'!$A$2:$D$141,4,FALSE)),"",VLOOKUP(D51,'Reg List Summary'!$A$2:$D$141,4,FALSE))</f>
        <v>1</v>
      </c>
      <c r="Y51" s="56" t="b">
        <f t="shared" si="3"/>
        <v>1</v>
      </c>
      <c r="Z51" s="56">
        <f t="shared" si="4"/>
        <v>0</v>
      </c>
    </row>
    <row r="52" spans="1:26" x14ac:dyDescent="0.3">
      <c r="A52" s="56" t="s">
        <v>1639</v>
      </c>
      <c r="B52" s="56" t="s">
        <v>1061</v>
      </c>
      <c r="C52" s="57" t="s">
        <v>1638</v>
      </c>
      <c r="D52" s="57" t="s">
        <v>140</v>
      </c>
      <c r="E52" s="56">
        <v>73425481</v>
      </c>
      <c r="F52" s="62">
        <f>VLOOKUP(D52,Table10[],6,FALSE)</f>
        <v>0</v>
      </c>
      <c r="G52" s="62">
        <f>IF(VLOOKUP(D52,Table10[],9,FALSE)="Y",1,0)</f>
        <v>0</v>
      </c>
      <c r="H52" s="62">
        <f>VLOOKUP(D52,Table10[],4,FALSE)</f>
        <v>0</v>
      </c>
      <c r="I52" s="62">
        <f>IF(VLOOKUP(D52,Table10[],7,FALSE)="L",1,IF(VLOOKUP(D52,Table10[],7,FALSE)="H",1.5, 0))</f>
        <v>0</v>
      </c>
      <c r="J52" s="62">
        <f>IF(VLOOKUP(D52,Table10[],5,FALSE)&gt;0, 1,0)</f>
        <v>1</v>
      </c>
      <c r="K52" s="56" t="s">
        <v>141</v>
      </c>
      <c r="L52" s="56" t="str">
        <f>IF(VLOOKUP(C52,Synonyms!$A$2:$E$490,5,FALSE)=0,"",VLOOKUP(C52,Synonyms!$A$2:$E$490,5,FALSE))</f>
        <v>alpha-HBCD</v>
      </c>
      <c r="M52" s="56">
        <v>0</v>
      </c>
      <c r="N52" s="56">
        <v>0</v>
      </c>
      <c r="O52" s="56">
        <f t="shared" si="1"/>
        <v>0</v>
      </c>
      <c r="P52" s="56">
        <f t="shared" si="2"/>
        <v>1</v>
      </c>
      <c r="Q52" s="56">
        <f>IF(VLOOKUP(D52,Table10[],8,FALSE)=0,"",VLOOKUP(D52,Table10[],8,FALSE))</f>
        <v>2</v>
      </c>
      <c r="R52" s="56" t="s">
        <v>1056</v>
      </c>
      <c r="S52" s="56">
        <v>0.93759999999999999</v>
      </c>
      <c r="T52" s="63">
        <f>IF(E52="nan","No CID", VLOOKUP(D52,Patents!$B$6:$V$493,13,FALSE))</f>
        <v>2</v>
      </c>
      <c r="U52" s="64">
        <f>IFERROR(VLOOKUP(D52,Patents!$B$6:$V$493,12,FALSE)/VLOOKUP(D52,Patents!$B$6:$V$493,13,FALSE),"")</f>
        <v>1</v>
      </c>
      <c r="V52" s="64" t="str">
        <f>IFERROR(VLOOKUP(D52,Patents!$B$6:$V$493,16,FALSE)/VLOOKUP(D52,Patents!$B$6:$V$493,17,FALSE),"")</f>
        <v/>
      </c>
      <c r="W52" s="56">
        <f>IF(ISERROR(VLOOKUP(D52,'OFR Regulations'!B:D,3,FALSE)),"",VLOOKUP(D52,'OFR Regulations'!B:D,3,FALSE))</f>
        <v>1</v>
      </c>
      <c r="X52" s="56">
        <f>IF(ISERROR(VLOOKUP(D52,'Reg List Summary'!$A$2:$D$141,4,FALSE)),"",VLOOKUP(D52,'Reg List Summary'!$A$2:$D$141,4,FALSE))</f>
        <v>1</v>
      </c>
      <c r="Y52" s="56" t="b">
        <f t="shared" si="3"/>
        <v>1</v>
      </c>
      <c r="Z52" s="56">
        <f t="shared" si="4"/>
        <v>0</v>
      </c>
    </row>
    <row r="53" spans="1:26" x14ac:dyDescent="0.3">
      <c r="A53" s="56" t="s">
        <v>1111</v>
      </c>
      <c r="B53" s="56" t="s">
        <v>1064</v>
      </c>
      <c r="C53" s="57" t="s">
        <v>1110</v>
      </c>
      <c r="D53" s="57" t="s">
        <v>144</v>
      </c>
      <c r="E53" s="56">
        <v>8783</v>
      </c>
      <c r="F53" s="62">
        <f>VLOOKUP(D53,Table10[],6,FALSE)</f>
        <v>0</v>
      </c>
      <c r="G53" s="62">
        <f>IF(VLOOKUP(D53,Table10[],9,FALSE)="Y",1,0)</f>
        <v>0</v>
      </c>
      <c r="H53" s="62" t="str">
        <f>VLOOKUP(D53,Table10[],4,FALSE)</f>
        <v>Active</v>
      </c>
      <c r="I53" s="62">
        <f>IF(VLOOKUP(D53,Table10[],7,FALSE)="L",1,IF(VLOOKUP(D53,Table10[],7,FALSE)="H",1.5, 0))</f>
        <v>0</v>
      </c>
      <c r="J53" s="62">
        <f>IF(VLOOKUP(D53,Table10[],5,FALSE)&gt;0, 1,0)</f>
        <v>1</v>
      </c>
      <c r="K53" s="56" t="s">
        <v>145</v>
      </c>
      <c r="L53" s="56" t="str">
        <f>IF(VLOOKUP(C53,Synonyms!$A$2:$E$490,5,FALSE)=0,"",VLOOKUP(C53,Synonyms!$A$2:$E$490,5,FALSE))</f>
        <v/>
      </c>
      <c r="M53" s="56">
        <v>0</v>
      </c>
      <c r="N53" s="56">
        <v>0</v>
      </c>
      <c r="O53" s="56">
        <f t="shared" si="1"/>
        <v>1</v>
      </c>
      <c r="P53" s="56">
        <f t="shared" si="2"/>
        <v>1</v>
      </c>
      <c r="Q53" s="56" t="str">
        <f>IF(VLOOKUP(D53,Table10[],8,FALSE)=0,"",VLOOKUP(D53,Table10[],8,FALSE))</f>
        <v/>
      </c>
      <c r="R53" s="56" t="s">
        <v>1056</v>
      </c>
      <c r="S53" s="56">
        <v>0.82179999999999997</v>
      </c>
      <c r="T53" s="63">
        <f>IF(E53="nan","No CID", VLOOKUP(D53,Patents!$B$6:$V$493,13,FALSE))</f>
        <v>1562</v>
      </c>
      <c r="U53" s="64">
        <f>IFERROR(VLOOKUP(D53,Patents!$B$6:$V$493,12,FALSE)/VLOOKUP(D53,Patents!$B$6:$V$493,13,FALSE),"")</f>
        <v>0.31882202304737517</v>
      </c>
      <c r="V53" s="64">
        <f>IFERROR(VLOOKUP(D53,Patents!$B$6:$V$493,16,FALSE)/VLOOKUP(D53,Patents!$B$6:$V$493,17,FALSE),"")</f>
        <v>0.45251396648044695</v>
      </c>
      <c r="W53" s="56">
        <f>IF(ISERROR(VLOOKUP(D53,'OFR Regulations'!B:D,3,FALSE)),"",VLOOKUP(D53,'OFR Regulations'!B:D,3,FALSE))</f>
        <v>1</v>
      </c>
      <c r="X53" s="56">
        <f>IF(ISERROR(VLOOKUP(D53,'Reg List Summary'!$A$2:$D$141,4,FALSE)),"",VLOOKUP(D53,'Reg List Summary'!$A$2:$D$141,4,FALSE))</f>
        <v>1</v>
      </c>
      <c r="Y53" s="56" t="b">
        <f t="shared" si="3"/>
        <v>1</v>
      </c>
      <c r="Z53" s="56">
        <f t="shared" si="4"/>
        <v>0</v>
      </c>
    </row>
    <row r="54" spans="1:26" x14ac:dyDescent="0.3">
      <c r="A54" s="56" t="s">
        <v>2046</v>
      </c>
      <c r="B54" s="56" t="s">
        <v>1057</v>
      </c>
      <c r="C54" s="57" t="s">
        <v>2045</v>
      </c>
      <c r="D54" s="57" t="s">
        <v>146</v>
      </c>
      <c r="E54" s="56" t="s">
        <v>1240</v>
      </c>
      <c r="F54" s="62">
        <f>VLOOKUP(D54,Table10[],6,FALSE)</f>
        <v>0</v>
      </c>
      <c r="G54" s="62">
        <f>IF(VLOOKUP(D54,Table10[],9,FALSE)="Y",1,0)</f>
        <v>0</v>
      </c>
      <c r="H54" s="62" t="str">
        <f>VLOOKUP(D54,Table10[],4,FALSE)</f>
        <v>Active</v>
      </c>
      <c r="I54" s="62">
        <f>IF(VLOOKUP(D54,Table10[],7,FALSE)="L",1,IF(VLOOKUP(D54,Table10[],7,FALSE)="H",1.5, 0))</f>
        <v>0</v>
      </c>
      <c r="J54" s="62">
        <f>IF(VLOOKUP(D54,Table10[],5,FALSE)&gt;0, 1,0)</f>
        <v>0</v>
      </c>
      <c r="K54" s="56" t="s">
        <v>147</v>
      </c>
      <c r="L54" s="56" t="str">
        <f>IF(VLOOKUP(C54,Synonyms!$A$2:$E$490,5,FALSE)=0,"",VLOOKUP(C54,Synonyms!$A$2:$E$490,5,FALSE))</f>
        <v/>
      </c>
      <c r="M54" s="56">
        <v>1</v>
      </c>
      <c r="N54" s="56">
        <v>0</v>
      </c>
      <c r="O54" s="56">
        <f t="shared" si="1"/>
        <v>1</v>
      </c>
      <c r="P54" s="56">
        <f t="shared" si="2"/>
        <v>0</v>
      </c>
      <c r="Q54" s="56" t="str">
        <f>IF(VLOOKUP(D54,Table10[],8,FALSE)=0,"",VLOOKUP(D54,Table10[],8,FALSE))</f>
        <v/>
      </c>
      <c r="R54" s="56" t="s">
        <v>1119</v>
      </c>
      <c r="S54" s="56"/>
      <c r="T54" s="63" t="str">
        <f>IF(E54="nan","No CID", VLOOKUP(D54,Patents!$B$6:$V$493,13,FALSE))</f>
        <v>No CID</v>
      </c>
      <c r="U54" s="64" t="str">
        <f>IFERROR(VLOOKUP(D54,Patents!$B$6:$V$493,12,FALSE)/VLOOKUP(D54,Patents!$B$6:$V$493,13,FALSE),"")</f>
        <v/>
      </c>
      <c r="V54" s="64" t="str">
        <f>IFERROR(VLOOKUP(D54,Patents!$B$6:$V$493,16,FALSE)/VLOOKUP(D54,Patents!$B$6:$V$493,17,FALSE),"")</f>
        <v/>
      </c>
      <c r="W54" s="56" t="str">
        <f>IF(ISERROR(VLOOKUP(D54,'OFR Regulations'!B:D,3,FALSE)),"",VLOOKUP(D54,'OFR Regulations'!B:D,3,FALSE))</f>
        <v/>
      </c>
      <c r="X54" s="56" t="str">
        <f>IF(ISERROR(VLOOKUP(D54,'Reg List Summary'!$A$2:$D$141,4,FALSE)),"",VLOOKUP(D54,'Reg List Summary'!$A$2:$D$141,4,FALSE))</f>
        <v/>
      </c>
      <c r="Y54" s="56" t="b">
        <f t="shared" si="3"/>
        <v>1</v>
      </c>
      <c r="Z54" s="56">
        <f t="shared" si="4"/>
        <v>0</v>
      </c>
    </row>
    <row r="55" spans="1:26" x14ac:dyDescent="0.3">
      <c r="A55" s="56" t="s">
        <v>2048</v>
      </c>
      <c r="B55" s="56" t="s">
        <v>1057</v>
      </c>
      <c r="C55" s="57" t="s">
        <v>2047</v>
      </c>
      <c r="D55" s="57" t="s">
        <v>148</v>
      </c>
      <c r="E55" s="56" t="s">
        <v>1240</v>
      </c>
      <c r="F55" s="62">
        <f>VLOOKUP(D55,Table10[],6,FALSE)</f>
        <v>0</v>
      </c>
      <c r="G55" s="62">
        <f>IF(VLOOKUP(D55,Table10[],9,FALSE)="Y",1,0)</f>
        <v>0</v>
      </c>
      <c r="H55" s="62" t="str">
        <f>VLOOKUP(D55,Table10[],4,FALSE)</f>
        <v>Active</v>
      </c>
      <c r="I55" s="62">
        <f>IF(VLOOKUP(D55,Table10[],7,FALSE)="L",1,IF(VLOOKUP(D55,Table10[],7,FALSE)="H",1.5, 0))</f>
        <v>0</v>
      </c>
      <c r="J55" s="62">
        <f>IF(VLOOKUP(D55,Table10[],5,FALSE)&gt;0, 1,0)</f>
        <v>0</v>
      </c>
      <c r="K55" s="56" t="s">
        <v>149</v>
      </c>
      <c r="L55" s="56" t="str">
        <f>IF(VLOOKUP(C55,Synonyms!$A$2:$E$490,5,FALSE)=0,"",VLOOKUP(C55,Synonyms!$A$2:$E$490,5,FALSE))</f>
        <v/>
      </c>
      <c r="M55" s="56">
        <v>1</v>
      </c>
      <c r="N55" s="56">
        <v>0</v>
      </c>
      <c r="O55" s="56">
        <f t="shared" si="1"/>
        <v>1</v>
      </c>
      <c r="P55" s="56">
        <f t="shared" si="2"/>
        <v>0</v>
      </c>
      <c r="Q55" s="56" t="str">
        <f>IF(VLOOKUP(D55,Table10[],8,FALSE)=0,"",VLOOKUP(D55,Table10[],8,FALSE))</f>
        <v/>
      </c>
      <c r="R55" s="56" t="s">
        <v>1119</v>
      </c>
      <c r="S55" s="56"/>
      <c r="T55" s="63" t="str">
        <f>IF(E55="nan","No CID", VLOOKUP(D55,Patents!$B$6:$V$493,13,FALSE))</f>
        <v>No CID</v>
      </c>
      <c r="U55" s="64" t="str">
        <f>IFERROR(VLOOKUP(D55,Patents!$B$6:$V$493,12,FALSE)/VLOOKUP(D55,Patents!$B$6:$V$493,13,FALSE),"")</f>
        <v/>
      </c>
      <c r="V55" s="64" t="str">
        <f>IFERROR(VLOOKUP(D55,Patents!$B$6:$V$493,16,FALSE)/VLOOKUP(D55,Patents!$B$6:$V$493,17,FALSE),"")</f>
        <v/>
      </c>
      <c r="W55" s="56" t="str">
        <f>IF(ISERROR(VLOOKUP(D55,'OFR Regulations'!B:D,3,FALSE)),"",VLOOKUP(D55,'OFR Regulations'!B:D,3,FALSE))</f>
        <v/>
      </c>
      <c r="X55" s="56" t="str">
        <f>IF(ISERROR(VLOOKUP(D55,'Reg List Summary'!$A$2:$D$141,4,FALSE)),"",VLOOKUP(D55,'Reg List Summary'!$A$2:$D$141,4,FALSE))</f>
        <v/>
      </c>
      <c r="Y55" s="56" t="b">
        <f t="shared" si="3"/>
        <v>1</v>
      </c>
      <c r="Z55" s="56">
        <f t="shared" si="4"/>
        <v>0</v>
      </c>
    </row>
    <row r="56" spans="1:26" x14ac:dyDescent="0.3">
      <c r="A56" s="56" t="s">
        <v>2050</v>
      </c>
      <c r="B56" s="56" t="s">
        <v>1057</v>
      </c>
      <c r="C56" s="57" t="s">
        <v>2049</v>
      </c>
      <c r="D56" s="57" t="s">
        <v>150</v>
      </c>
      <c r="E56" s="56" t="s">
        <v>1240</v>
      </c>
      <c r="F56" s="62">
        <f>VLOOKUP(D56,Table10[],6,FALSE)</f>
        <v>0</v>
      </c>
      <c r="G56" s="62">
        <f>IF(VLOOKUP(D56,Table10[],9,FALSE)="Y",1,0)</f>
        <v>0</v>
      </c>
      <c r="H56" s="62" t="str">
        <f>VLOOKUP(D56,Table10[],4,FALSE)</f>
        <v>Active</v>
      </c>
      <c r="I56" s="62">
        <f>IF(VLOOKUP(D56,Table10[],7,FALSE)="L",1,IF(VLOOKUP(D56,Table10[],7,FALSE)="H",1.5, 0))</f>
        <v>0</v>
      </c>
      <c r="J56" s="62">
        <f>IF(VLOOKUP(D56,Table10[],5,FALSE)&gt;0, 1,0)</f>
        <v>0</v>
      </c>
      <c r="K56" s="56" t="s">
        <v>151</v>
      </c>
      <c r="L56" s="56" t="str">
        <f>IF(VLOOKUP(C56,Synonyms!$A$2:$E$490,5,FALSE)=0,"",VLOOKUP(C56,Synonyms!$A$2:$E$490,5,FALSE))</f>
        <v/>
      </c>
      <c r="M56" s="56">
        <v>1</v>
      </c>
      <c r="N56" s="56">
        <v>0</v>
      </c>
      <c r="O56" s="56">
        <f t="shared" si="1"/>
        <v>1</v>
      </c>
      <c r="P56" s="56">
        <f t="shared" si="2"/>
        <v>0</v>
      </c>
      <c r="Q56" s="56" t="str">
        <f>IF(VLOOKUP(D56,Table10[],8,FALSE)=0,"",VLOOKUP(D56,Table10[],8,FALSE))</f>
        <v/>
      </c>
      <c r="R56" s="56" t="s">
        <v>1119</v>
      </c>
      <c r="S56" s="56"/>
      <c r="T56" s="63" t="str">
        <f>IF(E56="nan","No CID", VLOOKUP(D56,Patents!$B$6:$V$493,13,FALSE))</f>
        <v>No CID</v>
      </c>
      <c r="U56" s="64" t="str">
        <f>IFERROR(VLOOKUP(D56,Patents!$B$6:$V$493,12,FALSE)/VLOOKUP(D56,Patents!$B$6:$V$493,13,FALSE),"")</f>
        <v/>
      </c>
      <c r="V56" s="64" t="str">
        <f>IFERROR(VLOOKUP(D56,Patents!$B$6:$V$493,16,FALSE)/VLOOKUP(D56,Patents!$B$6:$V$493,17,FALSE),"")</f>
        <v/>
      </c>
      <c r="W56" s="56" t="str">
        <f>IF(ISERROR(VLOOKUP(D56,'OFR Regulations'!B:D,3,FALSE)),"",VLOOKUP(D56,'OFR Regulations'!B:D,3,FALSE))</f>
        <v/>
      </c>
      <c r="X56" s="56" t="str">
        <f>IF(ISERROR(VLOOKUP(D56,'Reg List Summary'!$A$2:$D$141,4,FALSE)),"",VLOOKUP(D56,'Reg List Summary'!$A$2:$D$141,4,FALSE))</f>
        <v/>
      </c>
      <c r="Y56" s="56" t="b">
        <f t="shared" si="3"/>
        <v>1</v>
      </c>
      <c r="Z56" s="56">
        <f t="shared" si="4"/>
        <v>0</v>
      </c>
    </row>
    <row r="57" spans="1:26" x14ac:dyDescent="0.3">
      <c r="A57" s="56" t="s">
        <v>1230</v>
      </c>
      <c r="B57" s="56" t="s">
        <v>1107</v>
      </c>
      <c r="C57" s="57" t="s">
        <v>1229</v>
      </c>
      <c r="D57" s="57" t="s">
        <v>152</v>
      </c>
      <c r="E57" s="56">
        <v>26665</v>
      </c>
      <c r="F57" s="62">
        <f>VLOOKUP(D57,Table10[],6,FALSE)</f>
        <v>0</v>
      </c>
      <c r="G57" s="62">
        <f>IF(VLOOKUP(D57,Table10[],9,FALSE)="Y",1,0)</f>
        <v>0</v>
      </c>
      <c r="H57" s="62">
        <f>VLOOKUP(D57,Table10[],4,FALSE)</f>
        <v>0</v>
      </c>
      <c r="I57" s="62">
        <f>IF(VLOOKUP(D57,Table10[],7,FALSE)="L",1,IF(VLOOKUP(D57,Table10[],7,FALSE)="H",1.5, 0))</f>
        <v>0</v>
      </c>
      <c r="J57" s="62">
        <f>IF(VLOOKUP(D57,Table10[],5,FALSE)&gt;0, 1,0)</f>
        <v>0</v>
      </c>
      <c r="K57" s="56" t="s">
        <v>153</v>
      </c>
      <c r="L57" s="56" t="str">
        <f>IF(VLOOKUP(C57,Synonyms!$A$2:$E$490,5,FALSE)=0,"",VLOOKUP(C57,Synonyms!$A$2:$E$490,5,FALSE))</f>
        <v/>
      </c>
      <c r="M57" s="56">
        <v>0</v>
      </c>
      <c r="N57" s="56">
        <v>0</v>
      </c>
      <c r="O57" s="56">
        <f t="shared" si="1"/>
        <v>0</v>
      </c>
      <c r="P57" s="56">
        <f t="shared" si="2"/>
        <v>0</v>
      </c>
      <c r="Q57" s="56" t="str">
        <f>IF(VLOOKUP(D57,Table10[],8,FALSE)=0,"",VLOOKUP(D57,Table10[],8,FALSE))</f>
        <v/>
      </c>
      <c r="R57" s="56" t="s">
        <v>1119</v>
      </c>
      <c r="S57" s="56">
        <v>0.82230000000000003</v>
      </c>
      <c r="T57" s="63">
        <f>IF(E57="nan","No CID", VLOOKUP(D57,Patents!$B$6:$V$493,13,FALSE))</f>
        <v>18</v>
      </c>
      <c r="U57" s="64">
        <f>IFERROR(VLOOKUP(D57,Patents!$B$6:$V$493,12,FALSE)/VLOOKUP(D57,Patents!$B$6:$V$493,13,FALSE),"")</f>
        <v>0.3888888888888889</v>
      </c>
      <c r="V57" s="64">
        <f>IFERROR(VLOOKUP(D57,Patents!$B$6:$V$493,16,FALSE)/VLOOKUP(D57,Patents!$B$6:$V$493,17,FALSE),"")</f>
        <v>1</v>
      </c>
      <c r="W57" s="56" t="str">
        <f>IF(ISERROR(VLOOKUP(D57,'OFR Regulations'!B:D,3,FALSE)),"",VLOOKUP(D57,'OFR Regulations'!B:D,3,FALSE))</f>
        <v/>
      </c>
      <c r="X57" s="56" t="str">
        <f>IF(ISERROR(VLOOKUP(D57,'Reg List Summary'!$A$2:$D$141,4,FALSE)),"",VLOOKUP(D57,'Reg List Summary'!$A$2:$D$141,4,FALSE))</f>
        <v/>
      </c>
      <c r="Y57" s="56" t="b">
        <f t="shared" si="3"/>
        <v>1</v>
      </c>
      <c r="Z57" s="56">
        <f t="shared" si="4"/>
        <v>0</v>
      </c>
    </row>
    <row r="58" spans="1:26" x14ac:dyDescent="0.3">
      <c r="A58" s="56" t="s">
        <v>1641</v>
      </c>
      <c r="B58" s="56" t="s">
        <v>1092</v>
      </c>
      <c r="C58" s="57" t="s">
        <v>1640</v>
      </c>
      <c r="D58" s="57" t="s">
        <v>93</v>
      </c>
      <c r="E58" s="56">
        <v>15738106</v>
      </c>
      <c r="F58" s="62">
        <f>VLOOKUP(D58,Table10[],6,FALSE)</f>
        <v>0</v>
      </c>
      <c r="G58" s="62">
        <f>IF(VLOOKUP(D58,Table10[],9,FALSE)="Y",1,0)</f>
        <v>0</v>
      </c>
      <c r="H58" s="62">
        <f>VLOOKUP(D58,Table10[],4,FALSE)</f>
        <v>0</v>
      </c>
      <c r="I58" s="62">
        <f>IF(VLOOKUP(D58,Table10[],7,FALSE)="L",1,IF(VLOOKUP(D58,Table10[],7,FALSE)="H",1.5, 0))</f>
        <v>0</v>
      </c>
      <c r="J58" s="62">
        <f>IF(VLOOKUP(D58,Table10[],5,FALSE)&gt;0, 1,0)</f>
        <v>1</v>
      </c>
      <c r="K58" s="56" t="s">
        <v>94</v>
      </c>
      <c r="L58" s="56" t="str">
        <f>IF(VLOOKUP(C58,Synonyms!$A$2:$E$490,5,FALSE)=0,"",VLOOKUP(C58,Synonyms!$A$2:$E$490,5,FALSE))</f>
        <v/>
      </c>
      <c r="M58" s="56">
        <v>0</v>
      </c>
      <c r="N58" s="56">
        <v>1</v>
      </c>
      <c r="O58" s="56">
        <f t="shared" si="1"/>
        <v>0</v>
      </c>
      <c r="P58" s="56">
        <f t="shared" si="2"/>
        <v>1</v>
      </c>
      <c r="Q58" s="56" t="str">
        <f>IF(VLOOKUP(D58,Table10[],8,FALSE)=0,"",VLOOKUP(D58,Table10[],8,FALSE))</f>
        <v/>
      </c>
      <c r="R58" s="56" t="s">
        <v>1056</v>
      </c>
      <c r="S58" s="56">
        <v>0.94469999999999998</v>
      </c>
      <c r="T58" s="63">
        <f>IF(E58="nan","No CID", VLOOKUP(D58,Patents!$B$6:$V$493,13,FALSE))</f>
        <v>34</v>
      </c>
      <c r="U58" s="64">
        <f>IFERROR(VLOOKUP(D58,Patents!$B$6:$V$493,12,FALSE)/VLOOKUP(D58,Patents!$B$6:$V$493,13,FALSE),"")</f>
        <v>0.73529411764705888</v>
      </c>
      <c r="V58" s="64">
        <f>IFERROR(VLOOKUP(D58,Patents!$B$6:$V$493,16,FALSE)/VLOOKUP(D58,Patents!$B$6:$V$493,17,FALSE),"")</f>
        <v>0</v>
      </c>
      <c r="W58" s="56" t="str">
        <f>IF(ISERROR(VLOOKUP(D58,'OFR Regulations'!B:D,3,FALSE)),"",VLOOKUP(D58,'OFR Regulations'!B:D,3,FALSE))</f>
        <v/>
      </c>
      <c r="X58" s="56" t="str">
        <f>IF(ISERROR(VLOOKUP(D58,'Reg List Summary'!$A$2:$D$141,4,FALSE)),"",VLOOKUP(D58,'Reg List Summary'!$A$2:$D$141,4,FALSE))</f>
        <v/>
      </c>
      <c r="Y58" s="56" t="b">
        <f t="shared" si="3"/>
        <v>1</v>
      </c>
      <c r="Z58" s="56">
        <f t="shared" si="4"/>
        <v>0</v>
      </c>
    </row>
    <row r="59" spans="1:26" x14ac:dyDescent="0.3">
      <c r="A59" s="56" t="s">
        <v>1643</v>
      </c>
      <c r="B59" s="56" t="s">
        <v>1092</v>
      </c>
      <c r="C59" s="57" t="s">
        <v>1642</v>
      </c>
      <c r="D59" s="57" t="s">
        <v>154</v>
      </c>
      <c r="E59" s="56">
        <v>15738107</v>
      </c>
      <c r="F59" s="62">
        <f>VLOOKUP(D59,Table10[],6,FALSE)</f>
        <v>0</v>
      </c>
      <c r="G59" s="62">
        <f>IF(VLOOKUP(D59,Table10[],9,FALSE)="Y",1,0)</f>
        <v>0</v>
      </c>
      <c r="H59" s="62">
        <f>VLOOKUP(D59,Table10[],4,FALSE)</f>
        <v>0</v>
      </c>
      <c r="I59" s="62">
        <f>IF(VLOOKUP(D59,Table10[],7,FALSE)="L",1,IF(VLOOKUP(D59,Table10[],7,FALSE)="H",1.5, 0))</f>
        <v>0</v>
      </c>
      <c r="J59" s="62">
        <f>IF(VLOOKUP(D59,Table10[],5,FALSE)&gt;0, 1,0)</f>
        <v>1</v>
      </c>
      <c r="K59" s="56" t="s">
        <v>155</v>
      </c>
      <c r="L59" s="56" t="str">
        <f>IF(VLOOKUP(C59,Synonyms!$A$2:$E$490,5,FALSE)=0,"",VLOOKUP(C59,Synonyms!$A$2:$E$490,5,FALSE))</f>
        <v/>
      </c>
      <c r="M59" s="56">
        <v>0</v>
      </c>
      <c r="N59" s="56">
        <v>1</v>
      </c>
      <c r="O59" s="56">
        <f t="shared" si="1"/>
        <v>0</v>
      </c>
      <c r="P59" s="56">
        <f t="shared" si="2"/>
        <v>1</v>
      </c>
      <c r="Q59" s="56" t="str">
        <f>IF(VLOOKUP(D59,Table10[],8,FALSE)=0,"",VLOOKUP(D59,Table10[],8,FALSE))</f>
        <v/>
      </c>
      <c r="R59" s="56" t="s">
        <v>1119</v>
      </c>
      <c r="S59" s="56">
        <v>0.97650000000000003</v>
      </c>
      <c r="T59" s="63">
        <f>IF(E59="nan","No CID", VLOOKUP(D59,Patents!$B$6:$V$493,13,FALSE))</f>
        <v>6</v>
      </c>
      <c r="U59" s="64">
        <f>IFERROR(VLOOKUP(D59,Patents!$B$6:$V$493,12,FALSE)/VLOOKUP(D59,Patents!$B$6:$V$493,13,FALSE),"")</f>
        <v>0.66666666666666663</v>
      </c>
      <c r="V59" s="64">
        <f>IFERROR(VLOOKUP(D59,Patents!$B$6:$V$493,16,FALSE)/VLOOKUP(D59,Patents!$B$6:$V$493,17,FALSE),"")</f>
        <v>1</v>
      </c>
      <c r="W59" s="56" t="str">
        <f>IF(ISERROR(VLOOKUP(D59,'OFR Regulations'!B:D,3,FALSE)),"",VLOOKUP(D59,'OFR Regulations'!B:D,3,FALSE))</f>
        <v/>
      </c>
      <c r="X59" s="56" t="str">
        <f>IF(ISERROR(VLOOKUP(D59,'Reg List Summary'!$A$2:$D$141,4,FALSE)),"",VLOOKUP(D59,'Reg List Summary'!$A$2:$D$141,4,FALSE))</f>
        <v/>
      </c>
      <c r="Y59" s="56" t="b">
        <f t="shared" si="3"/>
        <v>1</v>
      </c>
      <c r="Z59" s="56">
        <f t="shared" si="4"/>
        <v>0</v>
      </c>
    </row>
    <row r="60" spans="1:26" x14ac:dyDescent="0.3">
      <c r="A60" s="56" t="s">
        <v>1645</v>
      </c>
      <c r="B60" s="56" t="s">
        <v>1092</v>
      </c>
      <c r="C60" s="57" t="s">
        <v>1644</v>
      </c>
      <c r="D60" s="57" t="s">
        <v>156</v>
      </c>
      <c r="E60" s="56">
        <v>13828344</v>
      </c>
      <c r="F60" s="62">
        <f>VLOOKUP(D60,Table10[],6,FALSE)</f>
        <v>0</v>
      </c>
      <c r="G60" s="62">
        <f>IF(VLOOKUP(D60,Table10[],9,FALSE)="Y",1,0)</f>
        <v>0</v>
      </c>
      <c r="H60" s="62">
        <f>VLOOKUP(D60,Table10[],4,FALSE)</f>
        <v>0</v>
      </c>
      <c r="I60" s="62">
        <f>IF(VLOOKUP(D60,Table10[],7,FALSE)="L",1,IF(VLOOKUP(D60,Table10[],7,FALSE)="H",1.5, 0))</f>
        <v>0</v>
      </c>
      <c r="J60" s="62">
        <f>IF(VLOOKUP(D60,Table10[],5,FALSE)&gt;0, 1,0)</f>
        <v>1</v>
      </c>
      <c r="K60" s="56" t="s">
        <v>157</v>
      </c>
      <c r="L60" s="56" t="str">
        <f>IF(VLOOKUP(C60,Synonyms!$A$2:$E$490,5,FALSE)=0,"",VLOOKUP(C60,Synonyms!$A$2:$E$490,5,FALSE))</f>
        <v/>
      </c>
      <c r="M60" s="56">
        <v>0</v>
      </c>
      <c r="N60" s="56">
        <v>1</v>
      </c>
      <c r="O60" s="56">
        <f t="shared" si="1"/>
        <v>0</v>
      </c>
      <c r="P60" s="56">
        <f t="shared" si="2"/>
        <v>1</v>
      </c>
      <c r="Q60" s="56" t="str">
        <f>IF(VLOOKUP(D60,Table10[],8,FALSE)=0,"",VLOOKUP(D60,Table10[],8,FALSE))</f>
        <v/>
      </c>
      <c r="R60" s="56" t="s">
        <v>1119</v>
      </c>
      <c r="S60" s="56">
        <v>0.98770000000000002</v>
      </c>
      <c r="T60" s="63">
        <f>IF(E60="nan","No CID", VLOOKUP(D60,Patents!$B$6:$V$493,13,FALSE))</f>
        <v>0</v>
      </c>
      <c r="U60" s="64" t="str">
        <f>IFERROR(VLOOKUP(D60,Patents!$B$6:$V$493,12,FALSE)/VLOOKUP(D60,Patents!$B$6:$V$493,13,FALSE),"")</f>
        <v/>
      </c>
      <c r="V60" s="64" t="str">
        <f>IFERROR(VLOOKUP(D60,Patents!$B$6:$V$493,16,FALSE)/VLOOKUP(D60,Patents!$B$6:$V$493,17,FALSE),"")</f>
        <v/>
      </c>
      <c r="W60" s="56" t="str">
        <f>IF(ISERROR(VLOOKUP(D60,'OFR Regulations'!B:D,3,FALSE)),"",VLOOKUP(D60,'OFR Regulations'!B:D,3,FALSE))</f>
        <v/>
      </c>
      <c r="X60" s="56" t="str">
        <f>IF(ISERROR(VLOOKUP(D60,'Reg List Summary'!$A$2:$D$141,4,FALSE)),"",VLOOKUP(D60,'Reg List Summary'!$A$2:$D$141,4,FALSE))</f>
        <v/>
      </c>
      <c r="Y60" s="56" t="b">
        <f t="shared" si="3"/>
        <v>1</v>
      </c>
      <c r="Z60" s="56">
        <f t="shared" si="4"/>
        <v>0</v>
      </c>
    </row>
    <row r="61" spans="1:26" x14ac:dyDescent="0.3">
      <c r="A61" s="56" t="s">
        <v>1647</v>
      </c>
      <c r="B61" s="56" t="s">
        <v>1092</v>
      </c>
      <c r="C61" s="57" t="s">
        <v>1646</v>
      </c>
      <c r="D61" s="57" t="s">
        <v>158</v>
      </c>
      <c r="E61" s="56">
        <v>71346104</v>
      </c>
      <c r="F61" s="62">
        <f>VLOOKUP(D61,Table10[],6,FALSE)</f>
        <v>0</v>
      </c>
      <c r="G61" s="62">
        <f>IF(VLOOKUP(D61,Table10[],9,FALSE)="Y",1,0)</f>
        <v>0</v>
      </c>
      <c r="H61" s="62">
        <f>VLOOKUP(D61,Table10[],4,FALSE)</f>
        <v>0</v>
      </c>
      <c r="I61" s="62">
        <f>IF(VLOOKUP(D61,Table10[],7,FALSE)="L",1,IF(VLOOKUP(D61,Table10[],7,FALSE)="H",1.5, 0))</f>
        <v>0</v>
      </c>
      <c r="J61" s="62">
        <f>IF(VLOOKUP(D61,Table10[],5,FALSE)&gt;0, 1,0)</f>
        <v>1</v>
      </c>
      <c r="K61" s="56" t="s">
        <v>159</v>
      </c>
      <c r="L61" s="56" t="str">
        <f>IF(VLOOKUP(C61,Synonyms!$A$2:$E$490,5,FALSE)=0,"",VLOOKUP(C61,Synonyms!$A$2:$E$490,5,FALSE))</f>
        <v>BDE-16</v>
      </c>
      <c r="M61" s="56">
        <v>0</v>
      </c>
      <c r="N61" s="56">
        <v>1</v>
      </c>
      <c r="O61" s="56">
        <f t="shared" si="1"/>
        <v>0</v>
      </c>
      <c r="P61" s="56">
        <f t="shared" si="2"/>
        <v>1</v>
      </c>
      <c r="Q61" s="56" t="str">
        <f>IF(VLOOKUP(D61,Table10[],8,FALSE)=0,"",VLOOKUP(D61,Table10[],8,FALSE))</f>
        <v/>
      </c>
      <c r="R61" s="56" t="s">
        <v>1119</v>
      </c>
      <c r="S61" s="56">
        <v>0.98619999999999997</v>
      </c>
      <c r="T61" s="63">
        <f>IF(E61="nan","No CID", VLOOKUP(D61,Patents!$B$6:$V$493,13,FALSE))</f>
        <v>0</v>
      </c>
      <c r="U61" s="64" t="str">
        <f>IFERROR(VLOOKUP(D61,Patents!$B$6:$V$493,12,FALSE)/VLOOKUP(D61,Patents!$B$6:$V$493,13,FALSE),"")</f>
        <v/>
      </c>
      <c r="V61" s="64" t="str">
        <f>IFERROR(VLOOKUP(D61,Patents!$B$6:$V$493,16,FALSE)/VLOOKUP(D61,Patents!$B$6:$V$493,17,FALSE),"")</f>
        <v/>
      </c>
      <c r="W61" s="56" t="str">
        <f>IF(ISERROR(VLOOKUP(D61,'OFR Regulations'!B:D,3,FALSE)),"",VLOOKUP(D61,'OFR Regulations'!B:D,3,FALSE))</f>
        <v/>
      </c>
      <c r="X61" s="56" t="str">
        <f>IF(ISERROR(VLOOKUP(D61,'Reg List Summary'!$A$2:$D$141,4,FALSE)),"",VLOOKUP(D61,'Reg List Summary'!$A$2:$D$141,4,FALSE))</f>
        <v/>
      </c>
      <c r="Y61" s="56" t="b">
        <f t="shared" si="3"/>
        <v>1</v>
      </c>
      <c r="Z61" s="56">
        <f t="shared" si="4"/>
        <v>0</v>
      </c>
    </row>
    <row r="62" spans="1:26" x14ac:dyDescent="0.3">
      <c r="A62" s="56" t="s">
        <v>1649</v>
      </c>
      <c r="B62" s="56" t="s">
        <v>1092</v>
      </c>
      <c r="C62" s="57" t="s">
        <v>1648</v>
      </c>
      <c r="D62" s="57" t="s">
        <v>160</v>
      </c>
      <c r="E62" s="56">
        <v>14274807</v>
      </c>
      <c r="F62" s="62">
        <f>VLOOKUP(D62,Table10[],6,FALSE)</f>
        <v>0</v>
      </c>
      <c r="G62" s="62">
        <f>IF(VLOOKUP(D62,Table10[],9,FALSE)="Y",1,0)</f>
        <v>0</v>
      </c>
      <c r="H62" s="62">
        <f>VLOOKUP(D62,Table10[],4,FALSE)</f>
        <v>0</v>
      </c>
      <c r="I62" s="62">
        <f>IF(VLOOKUP(D62,Table10[],7,FALSE)="L",1,IF(VLOOKUP(D62,Table10[],7,FALSE)="H",1.5, 0))</f>
        <v>0</v>
      </c>
      <c r="J62" s="62">
        <f>IF(VLOOKUP(D62,Table10[],5,FALSE)&gt;0, 1,0)</f>
        <v>1</v>
      </c>
      <c r="K62" s="56" t="s">
        <v>161</v>
      </c>
      <c r="L62" s="56" t="str">
        <f>IF(VLOOKUP(C62,Synonyms!$A$2:$E$490,5,FALSE)=0,"",VLOOKUP(C62,Synonyms!$A$2:$E$490,5,FALSE))</f>
        <v>BDE-17</v>
      </c>
      <c r="M62" s="56">
        <v>0</v>
      </c>
      <c r="N62" s="56">
        <v>0</v>
      </c>
      <c r="O62" s="56">
        <f t="shared" si="1"/>
        <v>0</v>
      </c>
      <c r="P62" s="56">
        <f t="shared" si="2"/>
        <v>1</v>
      </c>
      <c r="Q62" s="56">
        <f>IF(VLOOKUP(D62,Table10[],8,FALSE)=0,"",VLOOKUP(D62,Table10[],8,FALSE))</f>
        <v>3</v>
      </c>
      <c r="R62" s="56" t="s">
        <v>1056</v>
      </c>
      <c r="S62" s="56">
        <v>0.9859</v>
      </c>
      <c r="T62" s="63">
        <f>IF(E62="nan","No CID", VLOOKUP(D62,Patents!$B$6:$V$493,13,FALSE))</f>
        <v>10</v>
      </c>
      <c r="U62" s="64">
        <f>IFERROR(VLOOKUP(D62,Patents!$B$6:$V$493,12,FALSE)/VLOOKUP(D62,Patents!$B$6:$V$493,13,FALSE),"")</f>
        <v>1</v>
      </c>
      <c r="V62" s="64" t="str">
        <f>IFERROR(VLOOKUP(D62,Patents!$B$6:$V$493,16,FALSE)/VLOOKUP(D62,Patents!$B$6:$V$493,17,FALSE),"")</f>
        <v/>
      </c>
      <c r="W62" s="56" t="str">
        <f>IF(ISERROR(VLOOKUP(D62,'OFR Regulations'!B:D,3,FALSE)),"",VLOOKUP(D62,'OFR Regulations'!B:D,3,FALSE))</f>
        <v/>
      </c>
      <c r="X62" s="56" t="str">
        <f>IF(ISERROR(VLOOKUP(D62,'Reg List Summary'!$A$2:$D$141,4,FALSE)),"",VLOOKUP(D62,'Reg List Summary'!$A$2:$D$141,4,FALSE))</f>
        <v/>
      </c>
      <c r="Y62" s="56" t="b">
        <f t="shared" si="3"/>
        <v>1</v>
      </c>
      <c r="Z62" s="56">
        <f t="shared" si="4"/>
        <v>0</v>
      </c>
    </row>
    <row r="63" spans="1:26" x14ac:dyDescent="0.3">
      <c r="A63" s="56" t="s">
        <v>1651</v>
      </c>
      <c r="B63" s="56" t="s">
        <v>1092</v>
      </c>
      <c r="C63" s="57" t="s">
        <v>1650</v>
      </c>
      <c r="D63" s="57" t="s">
        <v>162</v>
      </c>
      <c r="E63" s="56">
        <v>85681096</v>
      </c>
      <c r="F63" s="62">
        <f>VLOOKUP(D63,Table10[],6,FALSE)</f>
        <v>0</v>
      </c>
      <c r="G63" s="62">
        <f>IF(VLOOKUP(D63,Table10[],9,FALSE)="Y",1,0)</f>
        <v>0</v>
      </c>
      <c r="H63" s="62">
        <f>VLOOKUP(D63,Table10[],4,FALSE)</f>
        <v>0</v>
      </c>
      <c r="I63" s="62">
        <f>IF(VLOOKUP(D63,Table10[],7,FALSE)="L",1,IF(VLOOKUP(D63,Table10[],7,FALSE)="H",1.5, 0))</f>
        <v>0</v>
      </c>
      <c r="J63" s="62">
        <f>IF(VLOOKUP(D63,Table10[],5,FALSE)&gt;0, 1,0)</f>
        <v>1</v>
      </c>
      <c r="K63" s="56" t="s">
        <v>163</v>
      </c>
      <c r="L63" s="56" t="str">
        <f>IF(VLOOKUP(C63,Synonyms!$A$2:$E$490,5,FALSE)=0,"",VLOOKUP(C63,Synonyms!$A$2:$E$490,5,FALSE))</f>
        <v/>
      </c>
      <c r="M63" s="56">
        <v>0</v>
      </c>
      <c r="N63" s="56">
        <v>1</v>
      </c>
      <c r="O63" s="56">
        <f t="shared" si="1"/>
        <v>0</v>
      </c>
      <c r="P63" s="56">
        <f t="shared" si="2"/>
        <v>1</v>
      </c>
      <c r="Q63" s="56" t="str">
        <f>IF(VLOOKUP(D63,Table10[],8,FALSE)=0,"",VLOOKUP(D63,Table10[],8,FALSE))</f>
        <v/>
      </c>
      <c r="R63" s="56" t="s">
        <v>1119</v>
      </c>
      <c r="S63" s="56">
        <v>0.98619999999999997</v>
      </c>
      <c r="T63" s="63">
        <f>IF(E63="nan","No CID", VLOOKUP(D63,Patents!$B$6:$V$493,13,FALSE))</f>
        <v>0</v>
      </c>
      <c r="U63" s="64" t="str">
        <f>IFERROR(VLOOKUP(D63,Patents!$B$6:$V$493,12,FALSE)/VLOOKUP(D63,Patents!$B$6:$V$493,13,FALSE),"")</f>
        <v/>
      </c>
      <c r="V63" s="64" t="str">
        <f>IFERROR(VLOOKUP(D63,Patents!$B$6:$V$493,16,FALSE)/VLOOKUP(D63,Patents!$B$6:$V$493,17,FALSE),"")</f>
        <v/>
      </c>
      <c r="W63" s="56" t="str">
        <f>IF(ISERROR(VLOOKUP(D63,'OFR Regulations'!B:D,3,FALSE)),"",VLOOKUP(D63,'OFR Regulations'!B:D,3,FALSE))</f>
        <v/>
      </c>
      <c r="X63" s="56" t="str">
        <f>IF(ISERROR(VLOOKUP(D63,'Reg List Summary'!$A$2:$D$141,4,FALSE)),"",VLOOKUP(D63,'Reg List Summary'!$A$2:$D$141,4,FALSE))</f>
        <v/>
      </c>
      <c r="Y63" s="56" t="b">
        <f t="shared" si="3"/>
        <v>1</v>
      </c>
      <c r="Z63" s="56">
        <f t="shared" si="4"/>
        <v>0</v>
      </c>
    </row>
    <row r="64" spans="1:26" x14ac:dyDescent="0.3">
      <c r="A64" s="56" t="s">
        <v>1653</v>
      </c>
      <c r="B64" s="56" t="s">
        <v>1092</v>
      </c>
      <c r="C64" s="57" t="s">
        <v>1652</v>
      </c>
      <c r="D64" s="57" t="s">
        <v>164</v>
      </c>
      <c r="E64" s="56">
        <v>21604827</v>
      </c>
      <c r="F64" s="62">
        <f>VLOOKUP(D64,Table10[],6,FALSE)</f>
        <v>0</v>
      </c>
      <c r="G64" s="62">
        <f>IF(VLOOKUP(D64,Table10[],9,FALSE)="Y",1,0)</f>
        <v>0</v>
      </c>
      <c r="H64" s="62">
        <f>VLOOKUP(D64,Table10[],4,FALSE)</f>
        <v>0</v>
      </c>
      <c r="I64" s="62">
        <f>IF(VLOOKUP(D64,Table10[],7,FALSE)="L",1,IF(VLOOKUP(D64,Table10[],7,FALSE)="H",1.5, 0))</f>
        <v>0</v>
      </c>
      <c r="J64" s="62">
        <f>IF(VLOOKUP(D64,Table10[],5,FALSE)&gt;0, 1,0)</f>
        <v>1</v>
      </c>
      <c r="K64" s="56" t="s">
        <v>165</v>
      </c>
      <c r="L64" s="56" t="str">
        <f>IF(VLOOKUP(C64,Synonyms!$A$2:$E$490,5,FALSE)=0,"",VLOOKUP(C64,Synonyms!$A$2:$E$490,5,FALSE))</f>
        <v>BDE-25</v>
      </c>
      <c r="M64" s="56">
        <v>0</v>
      </c>
      <c r="N64" s="56">
        <v>1</v>
      </c>
      <c r="O64" s="56">
        <f t="shared" si="1"/>
        <v>0</v>
      </c>
      <c r="P64" s="56">
        <f t="shared" si="2"/>
        <v>1</v>
      </c>
      <c r="Q64" s="56" t="str">
        <f>IF(VLOOKUP(D64,Table10[],8,FALSE)=0,"",VLOOKUP(D64,Table10[],8,FALSE))</f>
        <v/>
      </c>
      <c r="R64" s="56" t="s">
        <v>1119</v>
      </c>
      <c r="S64" s="56">
        <v>0.99199999999999999</v>
      </c>
      <c r="T64" s="63">
        <f>IF(E64="nan","No CID", VLOOKUP(D64,Patents!$B$6:$V$493,13,FALSE))</f>
        <v>0</v>
      </c>
      <c r="U64" s="64" t="str">
        <f>IFERROR(VLOOKUP(D64,Patents!$B$6:$V$493,12,FALSE)/VLOOKUP(D64,Patents!$B$6:$V$493,13,FALSE),"")</f>
        <v/>
      </c>
      <c r="V64" s="64" t="str">
        <f>IFERROR(VLOOKUP(D64,Patents!$B$6:$V$493,16,FALSE)/VLOOKUP(D64,Patents!$B$6:$V$493,17,FALSE),"")</f>
        <v/>
      </c>
      <c r="W64" s="56" t="str">
        <f>IF(ISERROR(VLOOKUP(D64,'OFR Regulations'!B:D,3,FALSE)),"",VLOOKUP(D64,'OFR Regulations'!B:D,3,FALSE))</f>
        <v/>
      </c>
      <c r="X64" s="56" t="str">
        <f>IF(ISERROR(VLOOKUP(D64,'Reg List Summary'!$A$2:$D$141,4,FALSE)),"",VLOOKUP(D64,'Reg List Summary'!$A$2:$D$141,4,FALSE))</f>
        <v/>
      </c>
      <c r="Y64" s="56" t="b">
        <f t="shared" si="3"/>
        <v>1</v>
      </c>
      <c r="Z64" s="56">
        <f t="shared" si="4"/>
        <v>0</v>
      </c>
    </row>
    <row r="65" spans="1:26" x14ac:dyDescent="0.3">
      <c r="A65" s="56" t="s">
        <v>1655</v>
      </c>
      <c r="B65" s="56" t="s">
        <v>1092</v>
      </c>
      <c r="C65" s="57" t="s">
        <v>1654</v>
      </c>
      <c r="D65" s="57" t="s">
        <v>166</v>
      </c>
      <c r="E65" s="56">
        <v>39506</v>
      </c>
      <c r="F65" s="62">
        <f>VLOOKUP(D65,Table10[],6,FALSE)</f>
        <v>0</v>
      </c>
      <c r="G65" s="62">
        <f>IF(VLOOKUP(D65,Table10[],9,FALSE)="Y",1,0)</f>
        <v>0</v>
      </c>
      <c r="H65" s="62">
        <f>VLOOKUP(D65,Table10[],4,FALSE)</f>
        <v>0</v>
      </c>
      <c r="I65" s="62">
        <f>IF(VLOOKUP(D65,Table10[],7,FALSE)="L",1,IF(VLOOKUP(D65,Table10[],7,FALSE)="H",1.5, 0))</f>
        <v>0</v>
      </c>
      <c r="J65" s="62">
        <f>IF(VLOOKUP(D65,Table10[],5,FALSE)&gt;0, 1,0)</f>
        <v>1</v>
      </c>
      <c r="K65" s="56" t="s">
        <v>167</v>
      </c>
      <c r="L65" s="56" t="str">
        <f>IF(VLOOKUP(C65,Synonyms!$A$2:$E$490,5,FALSE)=0,"",VLOOKUP(C65,Synonyms!$A$2:$E$490,5,FALSE))</f>
        <v>BDE-33</v>
      </c>
      <c r="M65" s="56">
        <v>0</v>
      </c>
      <c r="N65" s="56">
        <v>0</v>
      </c>
      <c r="O65" s="56">
        <f t="shared" si="1"/>
        <v>0</v>
      </c>
      <c r="P65" s="56">
        <f t="shared" si="2"/>
        <v>1</v>
      </c>
      <c r="Q65" s="56" t="str">
        <f>IF(VLOOKUP(D65,Table10[],8,FALSE)=0,"",VLOOKUP(D65,Table10[],8,FALSE))</f>
        <v/>
      </c>
      <c r="R65" s="56" t="s">
        <v>1056</v>
      </c>
      <c r="S65" s="56">
        <v>0.98170000000000002</v>
      </c>
      <c r="T65" s="63">
        <f>IF(E65="nan","No CID", VLOOKUP(D65,Patents!$B$6:$V$493,13,FALSE))</f>
        <v>161</v>
      </c>
      <c r="U65" s="64">
        <f>IFERROR(VLOOKUP(D65,Patents!$B$6:$V$493,12,FALSE)/VLOOKUP(D65,Patents!$B$6:$V$493,13,FALSE),"")</f>
        <v>0.37267080745341613</v>
      </c>
      <c r="V65" s="64">
        <f>IFERROR(VLOOKUP(D65,Patents!$B$6:$V$493,16,FALSE)/VLOOKUP(D65,Patents!$B$6:$V$493,17,FALSE),"")</f>
        <v>0.26881720430107525</v>
      </c>
      <c r="W65" s="56" t="str">
        <f>IF(ISERROR(VLOOKUP(D65,'OFR Regulations'!B:D,3,FALSE)),"",VLOOKUP(D65,'OFR Regulations'!B:D,3,FALSE))</f>
        <v/>
      </c>
      <c r="X65" s="56" t="str">
        <f>IF(ISERROR(VLOOKUP(D65,'Reg List Summary'!$A$2:$D$141,4,FALSE)),"",VLOOKUP(D65,'Reg List Summary'!$A$2:$D$141,4,FALSE))</f>
        <v/>
      </c>
      <c r="Y65" s="56" t="b">
        <f t="shared" si="3"/>
        <v>1</v>
      </c>
      <c r="Z65" s="56">
        <f t="shared" si="4"/>
        <v>0</v>
      </c>
    </row>
    <row r="66" spans="1:26" x14ac:dyDescent="0.3">
      <c r="A66" s="56" t="s">
        <v>1657</v>
      </c>
      <c r="B66" s="56" t="s">
        <v>1092</v>
      </c>
      <c r="C66" s="57" t="s">
        <v>1656</v>
      </c>
      <c r="D66" s="57" t="s">
        <v>168</v>
      </c>
      <c r="E66" s="56">
        <v>16212140</v>
      </c>
      <c r="F66" s="62">
        <f>VLOOKUP(D66,Table10[],6,FALSE)</f>
        <v>0</v>
      </c>
      <c r="G66" s="62">
        <f>IF(VLOOKUP(D66,Table10[],9,FALSE)="Y",1,0)</f>
        <v>0</v>
      </c>
      <c r="H66" s="62">
        <f>VLOOKUP(D66,Table10[],4,FALSE)</f>
        <v>0</v>
      </c>
      <c r="I66" s="62">
        <f>IF(VLOOKUP(D66,Table10[],7,FALSE)="L",1,IF(VLOOKUP(D66,Table10[],7,FALSE)="H",1.5, 0))</f>
        <v>0</v>
      </c>
      <c r="J66" s="62">
        <f>IF(VLOOKUP(D66,Table10[],5,FALSE)&gt;0, 1,0)</f>
        <v>1</v>
      </c>
      <c r="K66" s="56" t="s">
        <v>169</v>
      </c>
      <c r="L66" s="56" t="str">
        <f>IF(VLOOKUP(C66,Synonyms!$A$2:$E$490,5,FALSE)=0,"",VLOOKUP(C66,Synonyms!$A$2:$E$490,5,FALSE))</f>
        <v>BDE-36</v>
      </c>
      <c r="M66" s="56">
        <v>0</v>
      </c>
      <c r="N66" s="56">
        <v>1</v>
      </c>
      <c r="O66" s="56">
        <f t="shared" si="1"/>
        <v>0</v>
      </c>
      <c r="P66" s="56">
        <f t="shared" si="2"/>
        <v>1</v>
      </c>
      <c r="Q66" s="56" t="str">
        <f>IF(VLOOKUP(D66,Table10[],8,FALSE)=0,"",VLOOKUP(D66,Table10[],8,FALSE))</f>
        <v/>
      </c>
      <c r="R66" s="56" t="s">
        <v>1119</v>
      </c>
      <c r="S66" s="56">
        <v>0.96250000000000002</v>
      </c>
      <c r="T66" s="63">
        <f>IF(E66="nan","No CID", VLOOKUP(D66,Patents!$B$6:$V$493,13,FALSE))</f>
        <v>0</v>
      </c>
      <c r="U66" s="64" t="str">
        <f>IFERROR(VLOOKUP(D66,Patents!$B$6:$V$493,12,FALSE)/VLOOKUP(D66,Patents!$B$6:$V$493,13,FALSE),"")</f>
        <v/>
      </c>
      <c r="V66" s="64" t="str">
        <f>IFERROR(VLOOKUP(D66,Patents!$B$6:$V$493,16,FALSE)/VLOOKUP(D66,Patents!$B$6:$V$493,17,FALSE),"")</f>
        <v/>
      </c>
      <c r="W66" s="56" t="str">
        <f>IF(ISERROR(VLOOKUP(D66,'OFR Regulations'!B:D,3,FALSE)),"",VLOOKUP(D66,'OFR Regulations'!B:D,3,FALSE))</f>
        <v/>
      </c>
      <c r="X66" s="56" t="str">
        <f>IF(ISERROR(VLOOKUP(D66,'Reg List Summary'!$A$2:$D$141,4,FALSE)),"",VLOOKUP(D66,'Reg List Summary'!$A$2:$D$141,4,FALSE))</f>
        <v/>
      </c>
      <c r="Y66" s="56" t="b">
        <f t="shared" si="3"/>
        <v>1</v>
      </c>
      <c r="Z66" s="56">
        <f t="shared" si="4"/>
        <v>0</v>
      </c>
    </row>
    <row r="67" spans="1:26" x14ac:dyDescent="0.3">
      <c r="A67" s="56" t="s">
        <v>1659</v>
      </c>
      <c r="B67" s="56" t="s">
        <v>1092</v>
      </c>
      <c r="C67" s="57" t="s">
        <v>1658</v>
      </c>
      <c r="D67" s="57" t="s">
        <v>170</v>
      </c>
      <c r="E67" s="56">
        <v>12073150</v>
      </c>
      <c r="F67" s="62">
        <f>VLOOKUP(D67,Table10[],6,FALSE)</f>
        <v>0</v>
      </c>
      <c r="G67" s="62">
        <f>IF(VLOOKUP(D67,Table10[],9,FALSE)="Y",1,0)</f>
        <v>0</v>
      </c>
      <c r="H67" s="62">
        <f>VLOOKUP(D67,Table10[],4,FALSE)</f>
        <v>0</v>
      </c>
      <c r="I67" s="62">
        <f>IF(VLOOKUP(D67,Table10[],7,FALSE)="L",1,IF(VLOOKUP(D67,Table10[],7,FALSE)="H",1.5, 0))</f>
        <v>0</v>
      </c>
      <c r="J67" s="62">
        <f>IF(VLOOKUP(D67,Table10[],5,FALSE)&gt;0, 1,0)</f>
        <v>1</v>
      </c>
      <c r="K67" s="56" t="s">
        <v>171</v>
      </c>
      <c r="L67" s="56" t="str">
        <f>IF(VLOOKUP(C67,Synonyms!$A$2:$E$490,5,FALSE)=0,"",VLOOKUP(C67,Synonyms!$A$2:$E$490,5,FALSE))</f>
        <v/>
      </c>
      <c r="M67" s="56">
        <v>0</v>
      </c>
      <c r="N67" s="56">
        <v>1</v>
      </c>
      <c r="O67" s="56">
        <f t="shared" ref="O67:O130" si="5">IF(H67="Active", SUM(F67:G67, I67)+1, SUM(F67:G67, I67))</f>
        <v>0</v>
      </c>
      <c r="P67" s="56">
        <f t="shared" ref="P67:P130" si="6">IF(H67="Inactive", 1+J67, J67)</f>
        <v>1</v>
      </c>
      <c r="Q67" s="56" t="str">
        <f>IF(VLOOKUP(D67,Table10[],8,FALSE)=0,"",VLOOKUP(D67,Table10[],8,FALSE))</f>
        <v/>
      </c>
      <c r="R67" s="56" t="s">
        <v>1119</v>
      </c>
      <c r="S67" s="56">
        <v>0.92279999999999995</v>
      </c>
      <c r="T67" s="63">
        <f>IF(E67="nan","No CID", VLOOKUP(D67,Patents!$B$6:$V$493,13,FALSE))</f>
        <v>0</v>
      </c>
      <c r="U67" s="64" t="str">
        <f>IFERROR(VLOOKUP(D67,Patents!$B$6:$V$493,12,FALSE)/VLOOKUP(D67,Patents!$B$6:$V$493,13,FALSE),"")</f>
        <v/>
      </c>
      <c r="V67" s="64" t="str">
        <f>IFERROR(VLOOKUP(D67,Patents!$B$6:$V$493,16,FALSE)/VLOOKUP(D67,Patents!$B$6:$V$493,17,FALSE),"")</f>
        <v/>
      </c>
      <c r="W67" s="56" t="str">
        <f>IF(ISERROR(VLOOKUP(D67,'OFR Regulations'!B:D,3,FALSE)),"",VLOOKUP(D67,'OFR Regulations'!B:D,3,FALSE))</f>
        <v/>
      </c>
      <c r="X67" s="56" t="str">
        <f>IF(ISERROR(VLOOKUP(D67,'Reg List Summary'!$A$2:$D$141,4,FALSE)),"",VLOOKUP(D67,'Reg List Summary'!$A$2:$D$141,4,FALSE))</f>
        <v/>
      </c>
      <c r="Y67" s="56" t="b">
        <f t="shared" si="3"/>
        <v>1</v>
      </c>
      <c r="Z67" s="56">
        <f t="shared" si="4"/>
        <v>0</v>
      </c>
    </row>
    <row r="68" spans="1:26" x14ac:dyDescent="0.3">
      <c r="A68" s="56" t="s">
        <v>1661</v>
      </c>
      <c r="B68" s="56" t="s">
        <v>1092</v>
      </c>
      <c r="C68" s="57" t="s">
        <v>1660</v>
      </c>
      <c r="D68" s="57" t="s">
        <v>172</v>
      </c>
      <c r="E68" s="56">
        <v>12073152</v>
      </c>
      <c r="F68" s="62">
        <f>VLOOKUP(D68,Table10[],6,FALSE)</f>
        <v>0</v>
      </c>
      <c r="G68" s="62">
        <f>IF(VLOOKUP(D68,Table10[],9,FALSE)="Y",1,0)</f>
        <v>0</v>
      </c>
      <c r="H68" s="62">
        <f>VLOOKUP(D68,Table10[],4,FALSE)</f>
        <v>0</v>
      </c>
      <c r="I68" s="62">
        <f>IF(VLOOKUP(D68,Table10[],7,FALSE)="L",1,IF(VLOOKUP(D68,Table10[],7,FALSE)="H",1.5, 0))</f>
        <v>0</v>
      </c>
      <c r="J68" s="62">
        <f>IF(VLOOKUP(D68,Table10[],5,FALSE)&gt;0, 1,0)</f>
        <v>1</v>
      </c>
      <c r="K68" s="56" t="s">
        <v>173</v>
      </c>
      <c r="L68" s="56" t="str">
        <f>IF(VLOOKUP(C68,Synonyms!$A$2:$E$490,5,FALSE)=0,"",VLOOKUP(C68,Synonyms!$A$2:$E$490,5,FALSE))</f>
        <v/>
      </c>
      <c r="M68" s="56">
        <v>0</v>
      </c>
      <c r="N68" s="56">
        <v>1</v>
      </c>
      <c r="O68" s="56">
        <f t="shared" si="5"/>
        <v>0</v>
      </c>
      <c r="P68" s="56">
        <f t="shared" si="6"/>
        <v>1</v>
      </c>
      <c r="Q68" s="56" t="str">
        <f>IF(VLOOKUP(D68,Table10[],8,FALSE)=0,"",VLOOKUP(D68,Table10[],8,FALSE))</f>
        <v/>
      </c>
      <c r="R68" s="56" t="s">
        <v>1119</v>
      </c>
      <c r="S68" s="56">
        <v>0.92279999999999995</v>
      </c>
      <c r="T68" s="63">
        <f>IF(E68="nan","No CID", VLOOKUP(D68,Patents!$B$6:$V$493,13,FALSE))</f>
        <v>1</v>
      </c>
      <c r="U68" s="64">
        <f>IFERROR(VLOOKUP(D68,Patents!$B$6:$V$493,12,FALSE)/VLOOKUP(D68,Patents!$B$6:$V$493,13,FALSE),"")</f>
        <v>1</v>
      </c>
      <c r="V68" s="64" t="str">
        <f>IFERROR(VLOOKUP(D68,Patents!$B$6:$V$493,16,FALSE)/VLOOKUP(D68,Patents!$B$6:$V$493,17,FALSE),"")</f>
        <v/>
      </c>
      <c r="W68" s="56" t="str">
        <f>IF(ISERROR(VLOOKUP(D68,'OFR Regulations'!B:D,3,FALSE)),"",VLOOKUP(D68,'OFR Regulations'!B:D,3,FALSE))</f>
        <v/>
      </c>
      <c r="X68" s="56" t="str">
        <f>IF(ISERROR(VLOOKUP(D68,'Reg List Summary'!$A$2:$D$141,4,FALSE)),"",VLOOKUP(D68,'Reg List Summary'!$A$2:$D$141,4,FALSE))</f>
        <v/>
      </c>
      <c r="Y68" s="56" t="b">
        <f t="shared" ref="Y68:Y131" si="7">W68=X68</f>
        <v>1</v>
      </c>
      <c r="Z68" s="56">
        <f t="shared" ref="Z68:Z131" si="8">F68+I68</f>
        <v>0</v>
      </c>
    </row>
    <row r="69" spans="1:26" x14ac:dyDescent="0.3">
      <c r="A69" s="56" t="s">
        <v>1113</v>
      </c>
      <c r="B69" s="56" t="s">
        <v>1074</v>
      </c>
      <c r="C69" s="57" t="s">
        <v>1112</v>
      </c>
      <c r="D69" s="57" t="s">
        <v>176</v>
      </c>
      <c r="E69" s="56">
        <v>8986</v>
      </c>
      <c r="F69" s="62">
        <f>VLOOKUP(D69,Table10[],6,FALSE)</f>
        <v>0</v>
      </c>
      <c r="G69" s="62">
        <f>IF(VLOOKUP(D69,Table10[],9,FALSE)="Y",1,0)</f>
        <v>0</v>
      </c>
      <c r="H69" s="62" t="str">
        <f>VLOOKUP(D69,Table10[],4,FALSE)</f>
        <v>Active</v>
      </c>
      <c r="I69" s="62">
        <f>IF(VLOOKUP(D69,Table10[],7,FALSE)="L",1,IF(VLOOKUP(D69,Table10[],7,FALSE)="H",1.5, 0))</f>
        <v>0</v>
      </c>
      <c r="J69" s="62">
        <f>IF(VLOOKUP(D69,Table10[],5,FALSE)&gt;0, 1,0)</f>
        <v>1</v>
      </c>
      <c r="K69" s="56" t="s">
        <v>177</v>
      </c>
      <c r="L69" s="56" t="str">
        <f>IF(VLOOKUP(C69,Synonyms!$A$2:$E$490,5,FALSE)=0,"",VLOOKUP(C69,Synonyms!$A$2:$E$490,5,FALSE))</f>
        <v>BRN 2209258</v>
      </c>
      <c r="M69" s="56">
        <v>0</v>
      </c>
      <c r="N69" s="56">
        <v>0</v>
      </c>
      <c r="O69" s="56">
        <f t="shared" si="5"/>
        <v>1</v>
      </c>
      <c r="P69" s="56">
        <f t="shared" si="6"/>
        <v>1</v>
      </c>
      <c r="Q69" s="56" t="str">
        <f>IF(VLOOKUP(D69,Table10[],8,FALSE)=0,"",VLOOKUP(D69,Table10[],8,FALSE))</f>
        <v/>
      </c>
      <c r="R69" s="56" t="s">
        <v>1056</v>
      </c>
      <c r="S69" s="56">
        <v>0.41039999999999999</v>
      </c>
      <c r="T69" s="63">
        <f>IF(E69="nan","No CID", VLOOKUP(D69,Patents!$B$6:$V$493,13,FALSE))</f>
        <v>1172</v>
      </c>
      <c r="U69" s="64">
        <f>IFERROR(VLOOKUP(D69,Patents!$B$6:$V$493,12,FALSE)/VLOOKUP(D69,Patents!$B$6:$V$493,13,FALSE),"")</f>
        <v>0.52133105802047786</v>
      </c>
      <c r="V69" s="64">
        <f>IFERROR(VLOOKUP(D69,Patents!$B$6:$V$493,16,FALSE)/VLOOKUP(D69,Patents!$B$6:$V$493,17,FALSE),"")</f>
        <v>0.38571428571428573</v>
      </c>
      <c r="W69" s="56">
        <f>IF(ISERROR(VLOOKUP(D69,'OFR Regulations'!B:D,3,FALSE)),"",VLOOKUP(D69,'OFR Regulations'!B:D,3,FALSE))</f>
        <v>1</v>
      </c>
      <c r="X69" s="56">
        <f>IF(ISERROR(VLOOKUP(D69,'Reg List Summary'!$A$2:$D$141,4,FALSE)),"",VLOOKUP(D69,'Reg List Summary'!$A$2:$D$141,4,FALSE))</f>
        <v>1</v>
      </c>
      <c r="Y69" s="56" t="b">
        <f t="shared" si="7"/>
        <v>1</v>
      </c>
      <c r="Z69" s="56">
        <f t="shared" si="8"/>
        <v>0</v>
      </c>
    </row>
    <row r="70" spans="1:26" x14ac:dyDescent="0.3">
      <c r="A70" s="56" t="s">
        <v>1233</v>
      </c>
      <c r="B70" s="56" t="s">
        <v>1077</v>
      </c>
      <c r="C70" s="57" t="s">
        <v>1231</v>
      </c>
      <c r="D70" s="57" t="s">
        <v>178</v>
      </c>
      <c r="E70" s="56">
        <v>84727</v>
      </c>
      <c r="F70" s="62">
        <f>VLOOKUP(D70,Table10[],6,FALSE)</f>
        <v>0</v>
      </c>
      <c r="G70" s="62">
        <f>IF(VLOOKUP(D70,Table10[],9,FALSE)="Y",1,0)</f>
        <v>0</v>
      </c>
      <c r="H70" s="62">
        <f>VLOOKUP(D70,Table10[],4,FALSE)</f>
        <v>0</v>
      </c>
      <c r="I70" s="62">
        <f>IF(VLOOKUP(D70,Table10[],7,FALSE)="L",1,IF(VLOOKUP(D70,Table10[],7,FALSE)="H",1.5, 0))</f>
        <v>0</v>
      </c>
      <c r="J70" s="62">
        <f>IF(VLOOKUP(D70,Table10[],5,FALSE)&gt;0, 1,0)</f>
        <v>0</v>
      </c>
      <c r="K70" s="56" t="s">
        <v>1232</v>
      </c>
      <c r="L70" s="56" t="str">
        <f>IF(VLOOKUP(C70,Synonyms!$A$2:$E$490,5,FALSE)=0,"",VLOOKUP(C70,Synonyms!$A$2:$E$490,5,FALSE))</f>
        <v/>
      </c>
      <c r="M70" s="56">
        <v>0</v>
      </c>
      <c r="N70" s="56">
        <v>0</v>
      </c>
      <c r="O70" s="56">
        <f t="shared" si="5"/>
        <v>0</v>
      </c>
      <c r="P70" s="56">
        <f t="shared" si="6"/>
        <v>0</v>
      </c>
      <c r="Q70" s="56" t="str">
        <f>IF(VLOOKUP(D70,Table10[],8,FALSE)=0,"",VLOOKUP(D70,Table10[],8,FALSE))</f>
        <v/>
      </c>
      <c r="R70" s="56" t="s">
        <v>1119</v>
      </c>
      <c r="S70" s="56">
        <v>0.88160000000000005</v>
      </c>
      <c r="T70" s="63">
        <f>IF(E70="nan","No CID", VLOOKUP(D70,Patents!$B$6:$V$493,13,FALSE))</f>
        <v>1</v>
      </c>
      <c r="U70" s="64">
        <f>IFERROR(VLOOKUP(D70,Patents!$B$6:$V$493,12,FALSE)/VLOOKUP(D70,Patents!$B$6:$V$493,13,FALSE),"")</f>
        <v>0</v>
      </c>
      <c r="V70" s="64" t="str">
        <f>IFERROR(VLOOKUP(D70,Patents!$B$6:$V$493,16,FALSE)/VLOOKUP(D70,Patents!$B$6:$V$493,17,FALSE),"")</f>
        <v/>
      </c>
      <c r="W70" s="56" t="str">
        <f>IF(ISERROR(VLOOKUP(D70,'OFR Regulations'!B:D,3,FALSE)),"",VLOOKUP(D70,'OFR Regulations'!B:D,3,FALSE))</f>
        <v/>
      </c>
      <c r="X70" s="56" t="str">
        <f>IF(ISERROR(VLOOKUP(D70,'Reg List Summary'!$A$2:$D$141,4,FALSE)),"",VLOOKUP(D70,'Reg List Summary'!$A$2:$D$141,4,FALSE))</f>
        <v/>
      </c>
      <c r="Y70" s="56" t="b">
        <f t="shared" si="7"/>
        <v>1</v>
      </c>
      <c r="Z70" s="56">
        <f t="shared" si="8"/>
        <v>0</v>
      </c>
    </row>
    <row r="71" spans="1:26" x14ac:dyDescent="0.3">
      <c r="A71" s="56" t="s">
        <v>1143</v>
      </c>
      <c r="B71" s="56" t="s">
        <v>1057</v>
      </c>
      <c r="C71" s="57" t="s">
        <v>1142</v>
      </c>
      <c r="D71" s="57" t="s">
        <v>180</v>
      </c>
      <c r="E71" s="56">
        <v>15206</v>
      </c>
      <c r="F71" s="62">
        <f>VLOOKUP(D71,Table10[],6,FALSE)</f>
        <v>0</v>
      </c>
      <c r="G71" s="62">
        <f>IF(VLOOKUP(D71,Table10[],9,FALSE)="Y",1,0)</f>
        <v>0</v>
      </c>
      <c r="H71" s="62">
        <f>VLOOKUP(D71,Table10[],4,FALSE)</f>
        <v>0</v>
      </c>
      <c r="I71" s="62">
        <f>IF(VLOOKUP(D71,Table10[],7,FALSE)="L",1,IF(VLOOKUP(D71,Table10[],7,FALSE)="H",1.5, 0))</f>
        <v>0</v>
      </c>
      <c r="J71" s="62">
        <f>IF(VLOOKUP(D71,Table10[],5,FALSE)&gt;0, 1,0)</f>
        <v>1</v>
      </c>
      <c r="K71" s="56" t="s">
        <v>181</v>
      </c>
      <c r="L71" s="56" t="str">
        <f>IF(VLOOKUP(C71,Synonyms!$A$2:$E$490,5,FALSE)=0,"",VLOOKUP(C71,Synonyms!$A$2:$E$490,5,FALSE))</f>
        <v>BRN 1738921</v>
      </c>
      <c r="M71" s="56">
        <v>0</v>
      </c>
      <c r="N71" s="56">
        <v>0</v>
      </c>
      <c r="O71" s="56">
        <f t="shared" si="5"/>
        <v>0</v>
      </c>
      <c r="P71" s="56">
        <f t="shared" si="6"/>
        <v>1</v>
      </c>
      <c r="Q71" s="56">
        <f>IF(VLOOKUP(D71,Table10[],8,FALSE)=0,"",VLOOKUP(D71,Table10[],8,FALSE))</f>
        <v>2</v>
      </c>
      <c r="R71" s="56" t="s">
        <v>1060</v>
      </c>
      <c r="S71" s="56">
        <v>0.85729999999999995</v>
      </c>
      <c r="T71" s="63">
        <f>IF(E71="nan","No CID", VLOOKUP(D71,Patents!$B$6:$V$493,13,FALSE))</f>
        <v>2244</v>
      </c>
      <c r="U71" s="64">
        <f>IFERROR(VLOOKUP(D71,Patents!$B$6:$V$493,12,FALSE)/VLOOKUP(D71,Patents!$B$6:$V$493,13,FALSE),"")</f>
        <v>0.72994652406417115</v>
      </c>
      <c r="V71" s="64">
        <f>IFERROR(VLOOKUP(D71,Patents!$B$6:$V$493,16,FALSE)/VLOOKUP(D71,Patents!$B$6:$V$493,17,FALSE),"")</f>
        <v>0.69910371318822018</v>
      </c>
      <c r="W71" s="56">
        <f>IF(ISERROR(VLOOKUP(D71,'OFR Regulations'!B:D,3,FALSE)),"",VLOOKUP(D71,'OFR Regulations'!B:D,3,FALSE))</f>
        <v>2</v>
      </c>
      <c r="X71" s="56">
        <f>IF(ISERROR(VLOOKUP(D71,'Reg List Summary'!$A$2:$D$141,4,FALSE)),"",VLOOKUP(D71,'Reg List Summary'!$A$2:$D$141,4,FALSE))</f>
        <v>2</v>
      </c>
      <c r="Y71" s="56" t="b">
        <f t="shared" si="7"/>
        <v>1</v>
      </c>
      <c r="Z71" s="56">
        <f t="shared" si="8"/>
        <v>0</v>
      </c>
    </row>
    <row r="72" spans="1:26" x14ac:dyDescent="0.3">
      <c r="A72" s="56" t="s">
        <v>1663</v>
      </c>
      <c r="B72" s="56" t="s">
        <v>1664</v>
      </c>
      <c r="C72" s="57" t="s">
        <v>1662</v>
      </c>
      <c r="D72" s="57" t="s">
        <v>182</v>
      </c>
      <c r="E72" s="56">
        <v>53785751</v>
      </c>
      <c r="F72" s="62">
        <f>VLOOKUP(D72,Table10[],6,FALSE)</f>
        <v>0</v>
      </c>
      <c r="G72" s="62">
        <f>IF(VLOOKUP(D72,Table10[],9,FALSE)="Y",1,0)</f>
        <v>0</v>
      </c>
      <c r="H72" s="62" t="str">
        <f>VLOOKUP(D72,Table10[],4,FALSE)</f>
        <v>Active</v>
      </c>
      <c r="I72" s="62">
        <f>IF(VLOOKUP(D72,Table10[],7,FALSE)="L",1,IF(VLOOKUP(D72,Table10[],7,FALSE)="H",1.5, 0))</f>
        <v>0</v>
      </c>
      <c r="J72" s="62">
        <f>IF(VLOOKUP(D72,Table10[],5,FALSE)&gt;0, 1,0)</f>
        <v>0</v>
      </c>
      <c r="K72" s="56" t="s">
        <v>183</v>
      </c>
      <c r="L72" s="56" t="str">
        <f>IF(VLOOKUP(C72,Synonyms!$A$2:$E$490,5,FALSE)=0,"",VLOOKUP(C72,Synonyms!$A$2:$E$490,5,FALSE))</f>
        <v/>
      </c>
      <c r="M72" s="56">
        <v>0</v>
      </c>
      <c r="N72" s="56">
        <v>0</v>
      </c>
      <c r="O72" s="56">
        <f t="shared" si="5"/>
        <v>1</v>
      </c>
      <c r="P72" s="56">
        <f t="shared" si="6"/>
        <v>0</v>
      </c>
      <c r="Q72" s="56">
        <f>IF(VLOOKUP(D72,Table10[],8,FALSE)=0,"",VLOOKUP(D72,Table10[],8,FALSE))</f>
        <v>1</v>
      </c>
      <c r="R72" s="56" t="s">
        <v>1060</v>
      </c>
      <c r="S72" s="56">
        <v>0.92049999999999998</v>
      </c>
      <c r="T72" s="63">
        <f>IF(E72="nan","No CID", VLOOKUP(D72,Patents!$B$6:$V$493,13,FALSE))</f>
        <v>8</v>
      </c>
      <c r="U72" s="64">
        <f>IFERROR(VLOOKUP(D72,Patents!$B$6:$V$493,12,FALSE)/VLOOKUP(D72,Patents!$B$6:$V$493,13,FALSE),"")</f>
        <v>0.125</v>
      </c>
      <c r="V72" s="64">
        <f>IFERROR(VLOOKUP(D72,Patents!$B$6:$V$493,16,FALSE)/VLOOKUP(D72,Patents!$B$6:$V$493,17,FALSE),"")</f>
        <v>0</v>
      </c>
      <c r="W72" s="56">
        <f>IF(ISERROR(VLOOKUP(D72,'OFR Regulations'!B:D,3,FALSE)),"",VLOOKUP(D72,'OFR Regulations'!B:D,3,FALSE))</f>
        <v>1</v>
      </c>
      <c r="X72" s="56">
        <f>IF(ISERROR(VLOOKUP(D72,'Reg List Summary'!$A$2:$D$141,4,FALSE)),"",VLOOKUP(D72,'Reg List Summary'!$A$2:$D$141,4,FALSE))</f>
        <v>1</v>
      </c>
      <c r="Y72" s="56" t="b">
        <f t="shared" si="7"/>
        <v>1</v>
      </c>
      <c r="Z72" s="56">
        <f t="shared" si="8"/>
        <v>0</v>
      </c>
    </row>
    <row r="73" spans="1:26" x14ac:dyDescent="0.3">
      <c r="A73" s="56" t="s">
        <v>1666</v>
      </c>
      <c r="B73" s="56" t="s">
        <v>1092</v>
      </c>
      <c r="C73" s="57" t="s">
        <v>1665</v>
      </c>
      <c r="D73" s="57" t="s">
        <v>174</v>
      </c>
      <c r="E73" s="56">
        <v>12073149</v>
      </c>
      <c r="F73" s="62">
        <f>VLOOKUP(D73,Table10[],6,FALSE)</f>
        <v>0</v>
      </c>
      <c r="G73" s="62">
        <f>IF(VLOOKUP(D73,Table10[],9,FALSE)="Y",1,0)</f>
        <v>0</v>
      </c>
      <c r="H73" s="62">
        <f>VLOOKUP(D73,Table10[],4,FALSE)</f>
        <v>0</v>
      </c>
      <c r="I73" s="62">
        <f>IF(VLOOKUP(D73,Table10[],7,FALSE)="L",1,IF(VLOOKUP(D73,Table10[],7,FALSE)="H",1.5, 0))</f>
        <v>0</v>
      </c>
      <c r="J73" s="62">
        <f>IF(VLOOKUP(D73,Table10[],5,FALSE)&gt;0, 1,0)</f>
        <v>1</v>
      </c>
      <c r="K73" s="56" t="s">
        <v>175</v>
      </c>
      <c r="L73" s="56" t="str">
        <f>IF(VLOOKUP(C73,Synonyms!$A$2:$E$490,5,FALSE)=0,"",VLOOKUP(C73,Synonyms!$A$2:$E$490,5,FALSE))</f>
        <v>BDE-30</v>
      </c>
      <c r="M73" s="56">
        <v>0</v>
      </c>
      <c r="N73" s="56">
        <v>1</v>
      </c>
      <c r="O73" s="56">
        <f t="shared" si="5"/>
        <v>0</v>
      </c>
      <c r="P73" s="56">
        <f t="shared" si="6"/>
        <v>1</v>
      </c>
      <c r="Q73" s="56" t="str">
        <f>IF(VLOOKUP(D73,Table10[],8,FALSE)=0,"",VLOOKUP(D73,Table10[],8,FALSE))</f>
        <v/>
      </c>
      <c r="R73" s="56" t="s">
        <v>1056</v>
      </c>
      <c r="S73" s="56">
        <v>0.99660000000000004</v>
      </c>
      <c r="T73" s="63">
        <f>IF(E73="nan","No CID", VLOOKUP(D73,Patents!$B$6:$V$493,13,FALSE))</f>
        <v>6</v>
      </c>
      <c r="U73" s="64">
        <f>IFERROR(VLOOKUP(D73,Patents!$B$6:$V$493,12,FALSE)/VLOOKUP(D73,Patents!$B$6:$V$493,13,FALSE),"")</f>
        <v>0.66666666666666663</v>
      </c>
      <c r="V73" s="64" t="str">
        <f>IFERROR(VLOOKUP(D73,Patents!$B$6:$V$493,16,FALSE)/VLOOKUP(D73,Patents!$B$6:$V$493,17,FALSE),"")</f>
        <v/>
      </c>
      <c r="W73" s="56" t="str">
        <f>IF(ISERROR(VLOOKUP(D73,'OFR Regulations'!B:D,3,FALSE)),"",VLOOKUP(D73,'OFR Regulations'!B:D,3,FALSE))</f>
        <v/>
      </c>
      <c r="X73" s="56" t="str">
        <f>IF(ISERROR(VLOOKUP(D73,'Reg List Summary'!$A$2:$D$141,4,FALSE)),"",VLOOKUP(D73,'Reg List Summary'!$A$2:$D$141,4,FALSE))</f>
        <v/>
      </c>
      <c r="Y73" s="56" t="b">
        <f t="shared" si="7"/>
        <v>1</v>
      </c>
      <c r="Z73" s="56">
        <f t="shared" si="8"/>
        <v>0</v>
      </c>
    </row>
    <row r="74" spans="1:26" x14ac:dyDescent="0.3">
      <c r="A74" s="56" t="s">
        <v>1235</v>
      </c>
      <c r="B74" s="56" t="s">
        <v>1077</v>
      </c>
      <c r="C74" s="57" t="s">
        <v>1234</v>
      </c>
      <c r="D74" s="57" t="s">
        <v>186</v>
      </c>
      <c r="E74" s="56">
        <v>635340</v>
      </c>
      <c r="F74" s="62">
        <f>VLOOKUP(D74,Table10[],6,FALSE)</f>
        <v>0</v>
      </c>
      <c r="G74" s="62">
        <f>IF(VLOOKUP(D74,Table10[],9,FALSE)="Y",1,0)</f>
        <v>0</v>
      </c>
      <c r="H74" s="62">
        <f>VLOOKUP(D74,Table10[],4,FALSE)</f>
        <v>0</v>
      </c>
      <c r="I74" s="62">
        <f>IF(VLOOKUP(D74,Table10[],7,FALSE)="L",1,IF(VLOOKUP(D74,Table10[],7,FALSE)="H",1.5, 0))</f>
        <v>0</v>
      </c>
      <c r="J74" s="62">
        <f>IF(VLOOKUP(D74,Table10[],5,FALSE)&gt;0, 1,0)</f>
        <v>1</v>
      </c>
      <c r="K74" s="56" t="s">
        <v>187</v>
      </c>
      <c r="L74" s="56" t="str">
        <f>IF(VLOOKUP(C74,Synonyms!$A$2:$E$490,5,FALSE)=0,"",VLOOKUP(C74,Synonyms!$A$2:$E$490,5,FALSE))</f>
        <v>PBB-80</v>
      </c>
      <c r="M74" s="56">
        <v>0</v>
      </c>
      <c r="N74" s="56">
        <v>0</v>
      </c>
      <c r="O74" s="56">
        <f t="shared" si="5"/>
        <v>0</v>
      </c>
      <c r="P74" s="56">
        <f t="shared" si="6"/>
        <v>1</v>
      </c>
      <c r="Q74" s="56">
        <f>IF(VLOOKUP(D74,Table10[],8,FALSE)=0,"",VLOOKUP(D74,Table10[],8,FALSE))</f>
        <v>1</v>
      </c>
      <c r="R74" s="56" t="s">
        <v>1060</v>
      </c>
      <c r="S74" s="56">
        <v>0.87729999999999997</v>
      </c>
      <c r="T74" s="63">
        <f>IF(E74="nan","No CID", VLOOKUP(D74,Patents!$B$6:$V$493,13,FALSE))</f>
        <v>154</v>
      </c>
      <c r="U74" s="64">
        <f>IFERROR(VLOOKUP(D74,Patents!$B$6:$V$493,12,FALSE)/VLOOKUP(D74,Patents!$B$6:$V$493,13,FALSE),"")</f>
        <v>0.79220779220779225</v>
      </c>
      <c r="V74" s="64">
        <f>IFERROR(VLOOKUP(D74,Patents!$B$6:$V$493,16,FALSE)/VLOOKUP(D74,Patents!$B$6:$V$493,17,FALSE),"")</f>
        <v>0.1111111111111111</v>
      </c>
      <c r="W74" s="56">
        <f>IF(ISERROR(VLOOKUP(D74,'OFR Regulations'!B:D,3,FALSE)),"",VLOOKUP(D74,'OFR Regulations'!B:D,3,FALSE))</f>
        <v>1</v>
      </c>
      <c r="X74" s="56">
        <f>IF(ISERROR(VLOOKUP(D74,'Reg List Summary'!$A$2:$D$141,4,FALSE)),"",VLOOKUP(D74,'Reg List Summary'!$A$2:$D$141,4,FALSE))</f>
        <v>1</v>
      </c>
      <c r="Y74" s="56" t="b">
        <f t="shared" si="7"/>
        <v>1</v>
      </c>
      <c r="Z74" s="56">
        <f t="shared" si="8"/>
        <v>0</v>
      </c>
    </row>
    <row r="75" spans="1:26" x14ac:dyDescent="0.3">
      <c r="A75" s="56" t="s">
        <v>1669</v>
      </c>
      <c r="B75" s="56" t="s">
        <v>1074</v>
      </c>
      <c r="C75" s="57" t="s">
        <v>1667</v>
      </c>
      <c r="D75" s="57" t="s">
        <v>188</v>
      </c>
      <c r="E75" s="56" t="s">
        <v>1240</v>
      </c>
      <c r="F75" s="62">
        <f>VLOOKUP(D75,Table10[],6,FALSE)</f>
        <v>0</v>
      </c>
      <c r="G75" s="62">
        <f>IF(VLOOKUP(D75,Table10[],9,FALSE)="Y",1,0)</f>
        <v>0</v>
      </c>
      <c r="H75" s="62">
        <f>VLOOKUP(D75,Table10[],4,FALSE)</f>
        <v>0</v>
      </c>
      <c r="I75" s="62">
        <f>IF(VLOOKUP(D75,Table10[],7,FALSE)="L",1,IF(VLOOKUP(D75,Table10[],7,FALSE)="H",1.5, 0))</f>
        <v>0</v>
      </c>
      <c r="J75" s="62">
        <f>IF(VLOOKUP(D75,Table10[],5,FALSE)&gt;0, 1,0)</f>
        <v>0</v>
      </c>
      <c r="K75" s="56" t="s">
        <v>1668</v>
      </c>
      <c r="L75" s="56" t="str">
        <f>IF(VLOOKUP(C75,Synonyms!$A$2:$E$490,5,FALSE)=0,"",VLOOKUP(C75,Synonyms!$A$2:$E$490,5,FALSE))</f>
        <v/>
      </c>
      <c r="M75" s="56">
        <v>0</v>
      </c>
      <c r="N75" s="56">
        <v>0</v>
      </c>
      <c r="O75" s="56">
        <f t="shared" si="5"/>
        <v>0</v>
      </c>
      <c r="P75" s="56">
        <f t="shared" si="6"/>
        <v>0</v>
      </c>
      <c r="Q75" s="56">
        <f>IF(VLOOKUP(D75,Table10[],8,FALSE)=0,"",VLOOKUP(D75,Table10[],8,FALSE))</f>
        <v>1</v>
      </c>
      <c r="R75" s="56" t="s">
        <v>1060</v>
      </c>
      <c r="S75" s="56"/>
      <c r="T75" s="63" t="str">
        <f>IF(E75="nan","No CID", VLOOKUP(D75,Patents!$B$6:$V$493,13,FALSE))</f>
        <v>No CID</v>
      </c>
      <c r="U75" s="64" t="str">
        <f>IFERROR(VLOOKUP(D75,Patents!$B$6:$V$493,12,FALSE)/VLOOKUP(D75,Patents!$B$6:$V$493,13,FALSE),"")</f>
        <v/>
      </c>
      <c r="V75" s="64" t="str">
        <f>IFERROR(VLOOKUP(D75,Patents!$B$6:$V$493,16,FALSE)/VLOOKUP(D75,Patents!$B$6:$V$493,17,FALSE),"")</f>
        <v/>
      </c>
      <c r="W75" s="56" t="str">
        <f>IF(ISERROR(VLOOKUP(D75,'OFR Regulations'!B:D,3,FALSE)),"",VLOOKUP(D75,'OFR Regulations'!B:D,3,FALSE))</f>
        <v/>
      </c>
      <c r="X75" s="56" t="str">
        <f>IF(ISERROR(VLOOKUP(D75,'Reg List Summary'!$A$2:$D$141,4,FALSE)),"",VLOOKUP(D75,'Reg List Summary'!$A$2:$D$141,4,FALSE))</f>
        <v/>
      </c>
      <c r="Y75" s="56" t="b">
        <f t="shared" si="7"/>
        <v>1</v>
      </c>
      <c r="Z75" s="56">
        <f t="shared" si="8"/>
        <v>0</v>
      </c>
    </row>
    <row r="76" spans="1:26" x14ac:dyDescent="0.3">
      <c r="A76" s="56" t="s">
        <v>1671</v>
      </c>
      <c r="B76" s="56" t="s">
        <v>1061</v>
      </c>
      <c r="C76" s="57" t="s">
        <v>1670</v>
      </c>
      <c r="D76" s="57" t="s">
        <v>142</v>
      </c>
      <c r="E76" s="56">
        <v>71350230</v>
      </c>
      <c r="F76" s="62">
        <f>VLOOKUP(D76,Table10[],6,FALSE)</f>
        <v>0</v>
      </c>
      <c r="G76" s="62">
        <f>IF(VLOOKUP(D76,Table10[],9,FALSE)="Y",1,0)</f>
        <v>0</v>
      </c>
      <c r="H76" s="62">
        <f>VLOOKUP(D76,Table10[],4,FALSE)</f>
        <v>0</v>
      </c>
      <c r="I76" s="62">
        <f>IF(VLOOKUP(D76,Table10[],7,FALSE)="L",1,IF(VLOOKUP(D76,Table10[],7,FALSE)="H",1.5, 0))</f>
        <v>0</v>
      </c>
      <c r="J76" s="62">
        <f>IF(VLOOKUP(D76,Table10[],5,FALSE)&gt;0, 1,0)</f>
        <v>1</v>
      </c>
      <c r="K76" s="56" t="s">
        <v>143</v>
      </c>
      <c r="L76" s="56" t="str">
        <f>IF(VLOOKUP(C76,Synonyms!$A$2:$E$490,5,FALSE)=0,"",VLOOKUP(C76,Synonyms!$A$2:$E$490,5,FALSE))</f>
        <v/>
      </c>
      <c r="M76" s="56">
        <v>0</v>
      </c>
      <c r="N76" s="56">
        <v>0</v>
      </c>
      <c r="O76" s="56">
        <f t="shared" si="5"/>
        <v>0</v>
      </c>
      <c r="P76" s="56">
        <f t="shared" si="6"/>
        <v>1</v>
      </c>
      <c r="Q76" s="56" t="str">
        <f>IF(VLOOKUP(D76,Table10[],8,FALSE)=0,"",VLOOKUP(D76,Table10[],8,FALSE))</f>
        <v/>
      </c>
      <c r="R76" s="56" t="s">
        <v>1056</v>
      </c>
      <c r="S76" s="56">
        <v>0.93759999999999999</v>
      </c>
      <c r="T76" s="63">
        <f>IF(E76="nan","No CID", VLOOKUP(D76,Patents!$B$6:$V$493,13,FALSE))</f>
        <v>1</v>
      </c>
      <c r="U76" s="64">
        <f>IFERROR(VLOOKUP(D76,Patents!$B$6:$V$493,12,FALSE)/VLOOKUP(D76,Patents!$B$6:$V$493,13,FALSE),"")</f>
        <v>1</v>
      </c>
      <c r="V76" s="64" t="str">
        <f>IFERROR(VLOOKUP(D76,Patents!$B$6:$V$493,16,FALSE)/VLOOKUP(D76,Patents!$B$6:$V$493,17,FALSE),"")</f>
        <v/>
      </c>
      <c r="W76" s="56">
        <f>IF(ISERROR(VLOOKUP(D76,'OFR Regulations'!B:D,3,FALSE)),"",VLOOKUP(D76,'OFR Regulations'!B:D,3,FALSE))</f>
        <v>1</v>
      </c>
      <c r="X76" s="56">
        <f>IF(ISERROR(VLOOKUP(D76,'Reg List Summary'!$A$2:$D$141,4,FALSE)),"",VLOOKUP(D76,'Reg List Summary'!$A$2:$D$141,4,FALSE))</f>
        <v>1</v>
      </c>
      <c r="Y76" s="56" t="b">
        <f t="shared" si="7"/>
        <v>1</v>
      </c>
      <c r="Z76" s="56">
        <f t="shared" si="8"/>
        <v>0</v>
      </c>
    </row>
    <row r="77" spans="1:26" x14ac:dyDescent="0.3">
      <c r="A77" s="56" t="s">
        <v>1673</v>
      </c>
      <c r="B77" s="56" t="s">
        <v>1092</v>
      </c>
      <c r="C77" s="57" t="s">
        <v>1672</v>
      </c>
      <c r="D77" s="57" t="s">
        <v>184</v>
      </c>
      <c r="E77" s="56">
        <v>14942774</v>
      </c>
      <c r="F77" s="62">
        <f>VLOOKUP(D77,Table10[],6,FALSE)</f>
        <v>0</v>
      </c>
      <c r="G77" s="62">
        <f>IF(VLOOKUP(D77,Table10[],9,FALSE)="Y",1,0)</f>
        <v>0</v>
      </c>
      <c r="H77" s="62">
        <f>VLOOKUP(D77,Table10[],4,FALSE)</f>
        <v>0</v>
      </c>
      <c r="I77" s="62">
        <f>IF(VLOOKUP(D77,Table10[],7,FALSE)="L",1,IF(VLOOKUP(D77,Table10[],7,FALSE)="H",1.5, 0))</f>
        <v>0</v>
      </c>
      <c r="J77" s="62">
        <f>IF(VLOOKUP(D77,Table10[],5,FALSE)&gt;0, 1,0)</f>
        <v>1</v>
      </c>
      <c r="K77" s="56" t="s">
        <v>185</v>
      </c>
      <c r="L77" s="56" t="str">
        <f>IF(VLOOKUP(C77,Synonyms!$A$2:$E$490,5,FALSE)=0,"",VLOOKUP(C77,Synonyms!$A$2:$E$490,5,FALSE))</f>
        <v/>
      </c>
      <c r="M77" s="56">
        <v>0</v>
      </c>
      <c r="N77" s="56">
        <v>1</v>
      </c>
      <c r="O77" s="56">
        <f t="shared" si="5"/>
        <v>0</v>
      </c>
      <c r="P77" s="56">
        <f t="shared" si="6"/>
        <v>1</v>
      </c>
      <c r="Q77" s="56" t="str">
        <f>IF(VLOOKUP(D77,Table10[],8,FALSE)=0,"",VLOOKUP(D77,Table10[],8,FALSE))</f>
        <v/>
      </c>
      <c r="R77" s="56" t="s">
        <v>1119</v>
      </c>
      <c r="S77" s="56">
        <v>0.98950000000000005</v>
      </c>
      <c r="T77" s="63">
        <f>IF(E77="nan","No CID", VLOOKUP(D77,Patents!$B$6:$V$493,13,FALSE))</f>
        <v>8</v>
      </c>
      <c r="U77" s="64">
        <f>IFERROR(VLOOKUP(D77,Patents!$B$6:$V$493,12,FALSE)/VLOOKUP(D77,Patents!$B$6:$V$493,13,FALSE),"")</f>
        <v>0.375</v>
      </c>
      <c r="V77" s="64">
        <f>IFERROR(VLOOKUP(D77,Patents!$B$6:$V$493,16,FALSE)/VLOOKUP(D77,Patents!$B$6:$V$493,17,FALSE),"")</f>
        <v>1</v>
      </c>
      <c r="W77" s="56" t="str">
        <f>IF(ISERROR(VLOOKUP(D77,'OFR Regulations'!B:D,3,FALSE)),"",VLOOKUP(D77,'OFR Regulations'!B:D,3,FALSE))</f>
        <v/>
      </c>
      <c r="X77" s="56" t="str">
        <f>IF(ISERROR(VLOOKUP(D77,'Reg List Summary'!$A$2:$D$141,4,FALSE)),"",VLOOKUP(D77,'Reg List Summary'!$A$2:$D$141,4,FALSE))</f>
        <v/>
      </c>
      <c r="Y77" s="56" t="b">
        <f t="shared" si="7"/>
        <v>1</v>
      </c>
      <c r="Z77" s="56">
        <f t="shared" si="8"/>
        <v>0</v>
      </c>
    </row>
    <row r="78" spans="1:26" x14ac:dyDescent="0.3">
      <c r="A78" s="56" t="s">
        <v>1145</v>
      </c>
      <c r="B78" s="56" t="s">
        <v>1095</v>
      </c>
      <c r="C78" s="57" t="s">
        <v>1144</v>
      </c>
      <c r="D78" s="57" t="s">
        <v>194</v>
      </c>
      <c r="E78" s="56">
        <v>221178</v>
      </c>
      <c r="F78" s="62">
        <f>VLOOKUP(D78,Table10[],6,FALSE)</f>
        <v>0</v>
      </c>
      <c r="G78" s="62">
        <f>IF(VLOOKUP(D78,Table10[],9,FALSE)="Y",1,0)</f>
        <v>0</v>
      </c>
      <c r="H78" s="62" t="str">
        <f>VLOOKUP(D78,Table10[],4,FALSE)</f>
        <v>Active</v>
      </c>
      <c r="I78" s="62">
        <f>IF(VLOOKUP(D78,Table10[],7,FALSE)="L",1,IF(VLOOKUP(D78,Table10[],7,FALSE)="H",1.5, 0))</f>
        <v>0</v>
      </c>
      <c r="J78" s="62">
        <f>IF(VLOOKUP(D78,Table10[],5,FALSE)&gt;0, 1,0)</f>
        <v>1</v>
      </c>
      <c r="K78" s="56" t="s">
        <v>195</v>
      </c>
      <c r="L78" s="56" t="str">
        <f>IF(VLOOKUP(C78,Synonyms!$A$2:$E$490,5,FALSE)=0,"",VLOOKUP(C78,Synonyms!$A$2:$E$490,5,FALSE))</f>
        <v/>
      </c>
      <c r="M78" s="56">
        <v>0</v>
      </c>
      <c r="N78" s="56">
        <v>0</v>
      </c>
      <c r="O78" s="56">
        <f t="shared" si="5"/>
        <v>1</v>
      </c>
      <c r="P78" s="56">
        <f t="shared" si="6"/>
        <v>1</v>
      </c>
      <c r="Q78" s="56" t="str">
        <f>IF(VLOOKUP(D78,Table10[],8,FALSE)=0,"",VLOOKUP(D78,Table10[],8,FALSE))</f>
        <v/>
      </c>
      <c r="R78" s="56" t="s">
        <v>1056</v>
      </c>
      <c r="S78" s="56">
        <v>0.86909999999999998</v>
      </c>
      <c r="T78" s="63">
        <f>IF(E78="nan","No CID", VLOOKUP(D78,Patents!$B$6:$V$493,13,FALSE))</f>
        <v>110</v>
      </c>
      <c r="U78" s="64">
        <f>IFERROR(VLOOKUP(D78,Patents!$B$6:$V$493,12,FALSE)/VLOOKUP(D78,Patents!$B$6:$V$493,13,FALSE),"")</f>
        <v>0.58181818181818179</v>
      </c>
      <c r="V78" s="64">
        <f>IFERROR(VLOOKUP(D78,Patents!$B$6:$V$493,16,FALSE)/VLOOKUP(D78,Patents!$B$6:$V$493,17,FALSE),"")</f>
        <v>0.6</v>
      </c>
      <c r="W78" s="56" t="str">
        <f>IF(ISERROR(VLOOKUP(D78,'OFR Regulations'!B:D,3,FALSE)),"",VLOOKUP(D78,'OFR Regulations'!B:D,3,FALSE))</f>
        <v/>
      </c>
      <c r="X78" s="56" t="str">
        <f>IF(ISERROR(VLOOKUP(D78,'Reg List Summary'!$A$2:$D$141,4,FALSE)),"",VLOOKUP(D78,'Reg List Summary'!$A$2:$D$141,4,FALSE))</f>
        <v/>
      </c>
      <c r="Y78" s="56" t="b">
        <f t="shared" si="7"/>
        <v>1</v>
      </c>
      <c r="Z78" s="56">
        <f t="shared" si="8"/>
        <v>0</v>
      </c>
    </row>
    <row r="79" spans="1:26" x14ac:dyDescent="0.3">
      <c r="A79" s="56" t="s">
        <v>1147</v>
      </c>
      <c r="B79" s="56" t="s">
        <v>1095</v>
      </c>
      <c r="C79" s="57" t="s">
        <v>1146</v>
      </c>
      <c r="D79" s="57" t="s">
        <v>196</v>
      </c>
      <c r="E79" s="56">
        <v>164881</v>
      </c>
      <c r="F79" s="62">
        <f>VLOOKUP(D79,Table10[],6,FALSE)</f>
        <v>0</v>
      </c>
      <c r="G79" s="62">
        <f>IF(VLOOKUP(D79,Table10[],9,FALSE)="Y",1,0)</f>
        <v>0</v>
      </c>
      <c r="H79" s="62" t="str">
        <f>VLOOKUP(D79,Table10[],4,FALSE)</f>
        <v>Inactive</v>
      </c>
      <c r="I79" s="62">
        <f>IF(VLOOKUP(D79,Table10[],7,FALSE)="L",1,IF(VLOOKUP(D79,Table10[],7,FALSE)="H",1.5, 0))</f>
        <v>0</v>
      </c>
      <c r="J79" s="62">
        <f>IF(VLOOKUP(D79,Table10[],5,FALSE)&gt;0, 1,0)</f>
        <v>0</v>
      </c>
      <c r="K79" s="56" t="s">
        <v>197</v>
      </c>
      <c r="L79" s="56" t="str">
        <f>IF(VLOOKUP(C79,Synonyms!$A$2:$E$490,5,FALSE)=0,"",VLOOKUP(C79,Synonyms!$A$2:$E$490,5,FALSE))</f>
        <v/>
      </c>
      <c r="M79" s="56">
        <v>0</v>
      </c>
      <c r="N79" s="56">
        <v>0</v>
      </c>
      <c r="O79" s="56">
        <f t="shared" si="5"/>
        <v>0</v>
      </c>
      <c r="P79" s="56">
        <f t="shared" si="6"/>
        <v>1</v>
      </c>
      <c r="Q79" s="56" t="str">
        <f>IF(VLOOKUP(D79,Table10[],8,FALSE)=0,"",VLOOKUP(D79,Table10[],8,FALSE))</f>
        <v/>
      </c>
      <c r="R79" s="56" t="s">
        <v>1056</v>
      </c>
      <c r="S79" s="56">
        <v>0.8619</v>
      </c>
      <c r="T79" s="63">
        <f>IF(E79="nan","No CID", VLOOKUP(D79,Patents!$B$6:$V$493,13,FALSE))</f>
        <v>3</v>
      </c>
      <c r="U79" s="64">
        <f>IFERROR(VLOOKUP(D79,Patents!$B$6:$V$493,12,FALSE)/VLOOKUP(D79,Patents!$B$6:$V$493,13,FALSE),"")</f>
        <v>0.66666666666666663</v>
      </c>
      <c r="V79" s="64" t="str">
        <f>IFERROR(VLOOKUP(D79,Patents!$B$6:$V$493,16,FALSE)/VLOOKUP(D79,Patents!$B$6:$V$493,17,FALSE),"")</f>
        <v/>
      </c>
      <c r="W79" s="56" t="str">
        <f>IF(ISERROR(VLOOKUP(D79,'OFR Regulations'!B:D,3,FALSE)),"",VLOOKUP(D79,'OFR Regulations'!B:D,3,FALSE))</f>
        <v/>
      </c>
      <c r="X79" s="56" t="str">
        <f>IF(ISERROR(VLOOKUP(D79,'Reg List Summary'!$A$2:$D$141,4,FALSE)),"",VLOOKUP(D79,'Reg List Summary'!$A$2:$D$141,4,FALSE))</f>
        <v/>
      </c>
      <c r="Y79" s="56" t="b">
        <f t="shared" si="7"/>
        <v>1</v>
      </c>
      <c r="Z79" s="56">
        <f t="shared" si="8"/>
        <v>0</v>
      </c>
    </row>
    <row r="80" spans="1:26" x14ac:dyDescent="0.3">
      <c r="A80" s="56" t="s">
        <v>1675</v>
      </c>
      <c r="B80" s="56" t="s">
        <v>1092</v>
      </c>
      <c r="C80" s="57" t="s">
        <v>1674</v>
      </c>
      <c r="D80" s="57" t="s">
        <v>279</v>
      </c>
      <c r="E80" s="56">
        <v>177368</v>
      </c>
      <c r="F80" s="62">
        <f>VLOOKUP(D80,Table10[],6,FALSE)</f>
        <v>0</v>
      </c>
      <c r="G80" s="62">
        <f>IF(VLOOKUP(D80,Table10[],9,FALSE)="Y",1,0)</f>
        <v>0</v>
      </c>
      <c r="H80" s="62">
        <f>VLOOKUP(D80,Table10[],4,FALSE)</f>
        <v>0</v>
      </c>
      <c r="I80" s="62">
        <f>IF(VLOOKUP(D80,Table10[],7,FALSE)="L",1,IF(VLOOKUP(D80,Table10[],7,FALSE)="H",1.5, 0))</f>
        <v>0</v>
      </c>
      <c r="J80" s="62">
        <f>IF(VLOOKUP(D80,Table10[],5,FALSE)&gt;0, 1,0)</f>
        <v>0</v>
      </c>
      <c r="K80" s="56" t="s">
        <v>280</v>
      </c>
      <c r="L80" s="56" t="str">
        <f>IF(VLOOKUP(C80,Synonyms!$A$2:$E$490,5,FALSE)=0,"",VLOOKUP(C80,Synonyms!$A$2:$E$490,5,FALSE))</f>
        <v>BDE-85</v>
      </c>
      <c r="M80" s="56">
        <v>0</v>
      </c>
      <c r="N80" s="56">
        <v>0</v>
      </c>
      <c r="O80" s="56">
        <f t="shared" si="5"/>
        <v>0</v>
      </c>
      <c r="P80" s="56">
        <f t="shared" si="6"/>
        <v>0</v>
      </c>
      <c r="Q80" s="56">
        <f>IF(VLOOKUP(D80,Table10[],8,FALSE)=0,"",VLOOKUP(D80,Table10[],8,FALSE))</f>
        <v>8</v>
      </c>
      <c r="R80" s="56" t="s">
        <v>1056</v>
      </c>
      <c r="S80" s="56">
        <v>0.99709999999999999</v>
      </c>
      <c r="T80" s="63">
        <f>IF(E80="nan","No CID", VLOOKUP(D80,Patents!$B$6:$V$493,13,FALSE))</f>
        <v>49</v>
      </c>
      <c r="U80" s="64">
        <f>IFERROR(VLOOKUP(D80,Patents!$B$6:$V$493,12,FALSE)/VLOOKUP(D80,Patents!$B$6:$V$493,13,FALSE),"")</f>
        <v>1</v>
      </c>
      <c r="V80" s="64">
        <f>IFERROR(VLOOKUP(D80,Patents!$B$6:$V$493,16,FALSE)/VLOOKUP(D80,Patents!$B$6:$V$493,17,FALSE),"")</f>
        <v>1</v>
      </c>
      <c r="W80" s="56" t="str">
        <f>IF(ISERROR(VLOOKUP(D80,'OFR Regulations'!B:D,3,FALSE)),"",VLOOKUP(D80,'OFR Regulations'!B:D,3,FALSE))</f>
        <v/>
      </c>
      <c r="X80" s="56" t="str">
        <f>IF(ISERROR(VLOOKUP(D80,'Reg List Summary'!$A$2:$D$141,4,FALSE)),"",VLOOKUP(D80,'Reg List Summary'!$A$2:$D$141,4,FALSE))</f>
        <v/>
      </c>
      <c r="Y80" s="56" t="b">
        <f t="shared" si="7"/>
        <v>1</v>
      </c>
      <c r="Z80" s="56">
        <f t="shared" si="8"/>
        <v>0</v>
      </c>
    </row>
    <row r="81" spans="1:26" x14ac:dyDescent="0.3">
      <c r="A81" s="56" t="s">
        <v>1677</v>
      </c>
      <c r="B81" s="56" t="s">
        <v>1092</v>
      </c>
      <c r="C81" s="57" t="s">
        <v>1676</v>
      </c>
      <c r="D81" s="57" t="s">
        <v>281</v>
      </c>
      <c r="E81" s="56">
        <v>13828347</v>
      </c>
      <c r="F81" s="62">
        <f>VLOOKUP(D81,Table10[],6,FALSE)</f>
        <v>0</v>
      </c>
      <c r="G81" s="62">
        <f>IF(VLOOKUP(D81,Table10[],9,FALSE)="Y",1,0)</f>
        <v>0</v>
      </c>
      <c r="H81" s="62">
        <f>VLOOKUP(D81,Table10[],4,FALSE)</f>
        <v>0</v>
      </c>
      <c r="I81" s="62">
        <f>IF(VLOOKUP(D81,Table10[],7,FALSE)="L",1,IF(VLOOKUP(D81,Table10[],7,FALSE)="H",1.5, 0))</f>
        <v>0</v>
      </c>
      <c r="J81" s="62">
        <f>IF(VLOOKUP(D81,Table10[],5,FALSE)&gt;0, 1,0)</f>
        <v>0</v>
      </c>
      <c r="K81" s="56" t="s">
        <v>282</v>
      </c>
      <c r="L81" s="56" t="str">
        <f>IF(VLOOKUP(C81,Synonyms!$A$2:$E$490,5,FALSE)=0,"",VLOOKUP(C81,Synonyms!$A$2:$E$490,5,FALSE))</f>
        <v>BDE-128</v>
      </c>
      <c r="M81" s="56">
        <v>0</v>
      </c>
      <c r="N81" s="56">
        <v>1</v>
      </c>
      <c r="O81" s="56">
        <f t="shared" si="5"/>
        <v>0</v>
      </c>
      <c r="P81" s="56">
        <f t="shared" si="6"/>
        <v>0</v>
      </c>
      <c r="Q81" s="56" t="str">
        <f>IF(VLOOKUP(D81,Table10[],8,FALSE)=0,"",VLOOKUP(D81,Table10[],8,FALSE))</f>
        <v/>
      </c>
      <c r="R81" s="56" t="s">
        <v>1056</v>
      </c>
      <c r="S81" s="56">
        <v>0.99709999999999999</v>
      </c>
      <c r="T81" s="63">
        <f>IF(E81="nan","No CID", VLOOKUP(D81,Patents!$B$6:$V$493,13,FALSE))</f>
        <v>45</v>
      </c>
      <c r="U81" s="64">
        <f>IFERROR(VLOOKUP(D81,Patents!$B$6:$V$493,12,FALSE)/VLOOKUP(D81,Patents!$B$6:$V$493,13,FALSE),"")</f>
        <v>0.48888888888888887</v>
      </c>
      <c r="V81" s="64">
        <f>IFERROR(VLOOKUP(D81,Patents!$B$6:$V$493,16,FALSE)/VLOOKUP(D81,Patents!$B$6:$V$493,17,FALSE),"")</f>
        <v>0.42857142857142855</v>
      </c>
      <c r="W81" s="56" t="str">
        <f>IF(ISERROR(VLOOKUP(D81,'OFR Regulations'!B:D,3,FALSE)),"",VLOOKUP(D81,'OFR Regulations'!B:D,3,FALSE))</f>
        <v/>
      </c>
      <c r="X81" s="56" t="str">
        <f>IF(ISERROR(VLOOKUP(D81,'Reg List Summary'!$A$2:$D$141,4,FALSE)),"",VLOOKUP(D81,'Reg List Summary'!$A$2:$D$141,4,FALSE))</f>
        <v/>
      </c>
      <c r="Y81" s="56" t="b">
        <f t="shared" si="7"/>
        <v>1</v>
      </c>
      <c r="Z81" s="56">
        <f t="shared" si="8"/>
        <v>0</v>
      </c>
    </row>
    <row r="82" spans="1:26" x14ac:dyDescent="0.3">
      <c r="A82" s="56" t="s">
        <v>1679</v>
      </c>
      <c r="B82" s="56" t="s">
        <v>1092</v>
      </c>
      <c r="C82" s="57" t="s">
        <v>1678</v>
      </c>
      <c r="D82" s="57" t="s">
        <v>291</v>
      </c>
      <c r="E82" s="56">
        <v>15254861</v>
      </c>
      <c r="F82" s="62">
        <f>VLOOKUP(D82,Table10[],6,FALSE)</f>
        <v>0</v>
      </c>
      <c r="G82" s="62">
        <f>IF(VLOOKUP(D82,Table10[],9,FALSE)="Y",1,0)</f>
        <v>0</v>
      </c>
      <c r="H82" s="62">
        <f>VLOOKUP(D82,Table10[],4,FALSE)</f>
        <v>0</v>
      </c>
      <c r="I82" s="62">
        <f>IF(VLOOKUP(D82,Table10[],7,FALSE)="L",1,IF(VLOOKUP(D82,Table10[],7,FALSE)="H",1.5, 0))</f>
        <v>0</v>
      </c>
      <c r="J82" s="62">
        <f>IF(VLOOKUP(D82,Table10[],5,FALSE)&gt;0, 1,0)</f>
        <v>0</v>
      </c>
      <c r="K82" s="56" t="s">
        <v>292</v>
      </c>
      <c r="L82" s="56" t="str">
        <f>IF(VLOOKUP(C82,Synonyms!$A$2:$E$490,5,FALSE)=0,"",VLOOKUP(C82,Synonyms!$A$2:$E$490,5,FALSE))</f>
        <v>BDE-138</v>
      </c>
      <c r="M82" s="56">
        <v>0</v>
      </c>
      <c r="N82" s="56">
        <v>0</v>
      </c>
      <c r="O82" s="56">
        <f t="shared" si="5"/>
        <v>0</v>
      </c>
      <c r="P82" s="56">
        <f t="shared" si="6"/>
        <v>0</v>
      </c>
      <c r="Q82" s="56">
        <f>IF(VLOOKUP(D82,Table10[],8,FALSE)=0,"",VLOOKUP(D82,Table10[],8,FALSE))</f>
        <v>4</v>
      </c>
      <c r="R82" s="56" t="s">
        <v>1056</v>
      </c>
      <c r="S82" s="56">
        <v>0.99480000000000002</v>
      </c>
      <c r="T82" s="63">
        <f>IF(E82="nan","No CID", VLOOKUP(D82,Patents!$B$6:$V$493,13,FALSE))</f>
        <v>15</v>
      </c>
      <c r="U82" s="64">
        <f>IFERROR(VLOOKUP(D82,Patents!$B$6:$V$493,12,FALSE)/VLOOKUP(D82,Patents!$B$6:$V$493,13,FALSE),"")</f>
        <v>1</v>
      </c>
      <c r="V82" s="64">
        <f>IFERROR(VLOOKUP(D82,Patents!$B$6:$V$493,16,FALSE)/VLOOKUP(D82,Patents!$B$6:$V$493,17,FALSE),"")</f>
        <v>1</v>
      </c>
      <c r="W82" s="56" t="str">
        <f>IF(ISERROR(VLOOKUP(D82,'OFR Regulations'!B:D,3,FALSE)),"",VLOOKUP(D82,'OFR Regulations'!B:D,3,FALSE))</f>
        <v/>
      </c>
      <c r="X82" s="56" t="str">
        <f>IF(ISERROR(VLOOKUP(D82,'Reg List Summary'!$A$2:$D$141,4,FALSE)),"",VLOOKUP(D82,'Reg List Summary'!$A$2:$D$141,4,FALSE))</f>
        <v/>
      </c>
      <c r="Y82" s="56" t="b">
        <f t="shared" si="7"/>
        <v>1</v>
      </c>
      <c r="Z82" s="56">
        <f t="shared" si="8"/>
        <v>0</v>
      </c>
    </row>
    <row r="83" spans="1:26" x14ac:dyDescent="0.3">
      <c r="A83" s="56" t="s">
        <v>1237</v>
      </c>
      <c r="B83" s="56" t="s">
        <v>1095</v>
      </c>
      <c r="C83" s="57" t="s">
        <v>1236</v>
      </c>
      <c r="D83" s="57" t="s">
        <v>204</v>
      </c>
      <c r="E83" s="56">
        <v>86700</v>
      </c>
      <c r="F83" s="62">
        <f>VLOOKUP(D83,Table10[],6,FALSE)</f>
        <v>0</v>
      </c>
      <c r="G83" s="62">
        <f>IF(VLOOKUP(D83,Table10[],9,FALSE)="Y",1,0)</f>
        <v>0</v>
      </c>
      <c r="H83" s="62" t="str">
        <f>VLOOKUP(D83,Table10[],4,FALSE)</f>
        <v>Inactive</v>
      </c>
      <c r="I83" s="62">
        <f>IF(VLOOKUP(D83,Table10[],7,FALSE)="L",1,IF(VLOOKUP(D83,Table10[],7,FALSE)="H",1.5, 0))</f>
        <v>0</v>
      </c>
      <c r="J83" s="62">
        <f>IF(VLOOKUP(D83,Table10[],5,FALSE)&gt;0, 1,0)</f>
        <v>0</v>
      </c>
      <c r="K83" s="56" t="s">
        <v>205</v>
      </c>
      <c r="L83" s="56" t="str">
        <f>IF(VLOOKUP(C83,Synonyms!$A$2:$E$490,5,FALSE)=0,"",VLOOKUP(C83,Synonyms!$A$2:$E$490,5,FALSE))</f>
        <v/>
      </c>
      <c r="M83" s="56">
        <v>0</v>
      </c>
      <c r="N83" s="56">
        <v>0</v>
      </c>
      <c r="O83" s="56">
        <f t="shared" si="5"/>
        <v>0</v>
      </c>
      <c r="P83" s="56">
        <f t="shared" si="6"/>
        <v>1</v>
      </c>
      <c r="Q83" s="56" t="str">
        <f>IF(VLOOKUP(D83,Table10[],8,FALSE)=0,"",VLOOKUP(D83,Table10[],8,FALSE))</f>
        <v/>
      </c>
      <c r="R83" s="56" t="s">
        <v>1056</v>
      </c>
      <c r="S83" s="56">
        <v>0.94550000000000001</v>
      </c>
      <c r="T83" s="63">
        <f>IF(E83="nan","No CID", VLOOKUP(D83,Patents!$B$6:$V$493,13,FALSE))</f>
        <v>4</v>
      </c>
      <c r="U83" s="64">
        <f>IFERROR(VLOOKUP(D83,Patents!$B$6:$V$493,12,FALSE)/VLOOKUP(D83,Patents!$B$6:$V$493,13,FALSE),"")</f>
        <v>0</v>
      </c>
      <c r="V83" s="64">
        <f>IFERROR(VLOOKUP(D83,Patents!$B$6:$V$493,16,FALSE)/VLOOKUP(D83,Patents!$B$6:$V$493,17,FALSE),"")</f>
        <v>0</v>
      </c>
      <c r="W83" s="56" t="str">
        <f>IF(ISERROR(VLOOKUP(D83,'OFR Regulations'!B:D,3,FALSE)),"",VLOOKUP(D83,'OFR Regulations'!B:D,3,FALSE))</f>
        <v/>
      </c>
      <c r="X83" s="56" t="str">
        <f>IF(ISERROR(VLOOKUP(D83,'Reg List Summary'!$A$2:$D$141,4,FALSE)),"",VLOOKUP(D83,'Reg List Summary'!$A$2:$D$141,4,FALSE))</f>
        <v/>
      </c>
      <c r="Y83" s="56" t="b">
        <f t="shared" si="7"/>
        <v>1</v>
      </c>
      <c r="Z83" s="56">
        <f t="shared" si="8"/>
        <v>0</v>
      </c>
    </row>
    <row r="84" spans="1:26" x14ac:dyDescent="0.3">
      <c r="A84" s="56" t="s">
        <v>1681</v>
      </c>
      <c r="B84" s="56" t="s">
        <v>1104</v>
      </c>
      <c r="C84" s="57" t="s">
        <v>1680</v>
      </c>
      <c r="D84" s="57" t="s">
        <v>206</v>
      </c>
      <c r="E84" s="56">
        <v>71316600</v>
      </c>
      <c r="F84" s="62">
        <f>VLOOKUP(D84,Table10[],6,FALSE)</f>
        <v>0</v>
      </c>
      <c r="G84" s="62">
        <f>IF(VLOOKUP(D84,Table10[],9,FALSE)="Y",1,0)</f>
        <v>0</v>
      </c>
      <c r="H84" s="62" t="str">
        <f>VLOOKUP(D84,Table10[],4,FALSE)</f>
        <v>Active</v>
      </c>
      <c r="I84" s="62">
        <f>IF(VLOOKUP(D84,Table10[],7,FALSE)="L",1,IF(VLOOKUP(D84,Table10[],7,FALSE)="H",1.5, 0))</f>
        <v>1</v>
      </c>
      <c r="J84" s="62">
        <f>IF(VLOOKUP(D84,Table10[],5,FALSE)&gt;0, 1,0)</f>
        <v>1</v>
      </c>
      <c r="K84" s="56" t="s">
        <v>207</v>
      </c>
      <c r="L84" s="56" t="str">
        <f>IF(VLOOKUP(C84,Synonyms!$A$2:$E$490,5,FALSE)=0,"",VLOOKUP(C84,Synonyms!$A$2:$E$490,5,FALSE))</f>
        <v>Firemaster 550 component</v>
      </c>
      <c r="M84" s="56">
        <v>0</v>
      </c>
      <c r="N84" s="56">
        <v>0</v>
      </c>
      <c r="O84" s="56">
        <f t="shared" si="5"/>
        <v>2</v>
      </c>
      <c r="P84" s="56">
        <f t="shared" si="6"/>
        <v>1</v>
      </c>
      <c r="Q84" s="56">
        <f>IF(VLOOKUP(D84,Table10[],8,FALSE)=0,"",VLOOKUP(D84,Table10[],8,FALSE))</f>
        <v>21</v>
      </c>
      <c r="R84" s="56" t="s">
        <v>1060</v>
      </c>
      <c r="S84" s="56">
        <v>0.93840000000000001</v>
      </c>
      <c r="T84" s="63">
        <f>IF(E84="nan","No CID", VLOOKUP(D84,Patents!$B$6:$V$493,13,FALSE))</f>
        <v>36</v>
      </c>
      <c r="U84" s="64">
        <f>IFERROR(VLOOKUP(D84,Patents!$B$6:$V$493,12,FALSE)/VLOOKUP(D84,Patents!$B$6:$V$493,13,FALSE),"")</f>
        <v>0.66666666666666663</v>
      </c>
      <c r="V84" s="64">
        <f>IFERROR(VLOOKUP(D84,Patents!$B$6:$V$493,16,FALSE)/VLOOKUP(D84,Patents!$B$6:$V$493,17,FALSE),"")</f>
        <v>0.73913043478260865</v>
      </c>
      <c r="W84" s="56">
        <f>IF(ISERROR(VLOOKUP(D84,'OFR Regulations'!B:D,3,FALSE)),"",VLOOKUP(D84,'OFR Regulations'!B:D,3,FALSE))</f>
        <v>11</v>
      </c>
      <c r="X84" s="56">
        <f>IF(ISERROR(VLOOKUP(D84,'Reg List Summary'!$A$2:$D$141,4,FALSE)),"",VLOOKUP(D84,'Reg List Summary'!$A$2:$D$141,4,FALSE))</f>
        <v>11</v>
      </c>
      <c r="Y84" s="56" t="b">
        <f t="shared" si="7"/>
        <v>1</v>
      </c>
      <c r="Z84" s="56">
        <f t="shared" si="8"/>
        <v>1</v>
      </c>
    </row>
    <row r="85" spans="1:26" x14ac:dyDescent="0.3">
      <c r="A85" s="56" t="s">
        <v>1149</v>
      </c>
      <c r="B85" s="56" t="s">
        <v>1061</v>
      </c>
      <c r="C85" s="57" t="s">
        <v>1148</v>
      </c>
      <c r="D85" s="57" t="s">
        <v>314</v>
      </c>
      <c r="E85" s="56">
        <v>74603</v>
      </c>
      <c r="F85" s="62">
        <f>VLOOKUP(D85,Table10[],6,FALSE)</f>
        <v>0</v>
      </c>
      <c r="G85" s="62">
        <f>IF(VLOOKUP(D85,Table10[],9,FALSE)="Y",1,0)</f>
        <v>0</v>
      </c>
      <c r="H85" s="62" t="str">
        <f>VLOOKUP(D85,Table10[],4,FALSE)</f>
        <v>Inactive</v>
      </c>
      <c r="I85" s="62">
        <f>IF(VLOOKUP(D85,Table10[],7,FALSE)="L",1,IF(VLOOKUP(D85,Table10[],7,FALSE)="H",1.5, 0))</f>
        <v>0</v>
      </c>
      <c r="J85" s="62">
        <f>IF(VLOOKUP(D85,Table10[],5,FALSE)&gt;0, 1,0)</f>
        <v>0</v>
      </c>
      <c r="K85" s="56" t="s">
        <v>315</v>
      </c>
      <c r="L85" s="56" t="str">
        <f>IF(VLOOKUP(C85,Synonyms!$A$2:$E$490,5,FALSE)=0,"",VLOOKUP(C85,Synonyms!$A$2:$E$490,5,FALSE))</f>
        <v/>
      </c>
      <c r="M85" s="56">
        <v>0</v>
      </c>
      <c r="N85" s="56">
        <v>0</v>
      </c>
      <c r="O85" s="56">
        <f t="shared" si="5"/>
        <v>0</v>
      </c>
      <c r="P85" s="56">
        <f t="shared" si="6"/>
        <v>1</v>
      </c>
      <c r="Q85" s="56" t="str">
        <f>IF(VLOOKUP(D85,Table10[],8,FALSE)=0,"",VLOOKUP(D85,Table10[],8,FALSE))</f>
        <v/>
      </c>
      <c r="R85" s="56" t="s">
        <v>1056</v>
      </c>
      <c r="S85" s="56">
        <v>0.871</v>
      </c>
      <c r="T85" s="63">
        <f>IF(E85="nan","No CID", VLOOKUP(D85,Patents!$B$6:$V$493,13,FALSE))</f>
        <v>336</v>
      </c>
      <c r="U85" s="64">
        <f>IFERROR(VLOOKUP(D85,Patents!$B$6:$V$493,12,FALSE)/VLOOKUP(D85,Patents!$B$6:$V$493,13,FALSE),"")</f>
        <v>0.69940476190476186</v>
      </c>
      <c r="V85" s="64">
        <f>IFERROR(VLOOKUP(D85,Patents!$B$6:$V$493,16,FALSE)/VLOOKUP(D85,Patents!$B$6:$V$493,17,FALSE),"")</f>
        <v>0.56578947368421051</v>
      </c>
      <c r="W85" s="56" t="str">
        <f>IF(ISERROR(VLOOKUP(D85,'OFR Regulations'!B:D,3,FALSE)),"",VLOOKUP(D85,'OFR Regulations'!B:D,3,FALSE))</f>
        <v/>
      </c>
      <c r="X85" s="56" t="str">
        <f>IF(ISERROR(VLOOKUP(D85,'Reg List Summary'!$A$2:$D$141,4,FALSE)),"",VLOOKUP(D85,'Reg List Summary'!$A$2:$D$141,4,FALSE))</f>
        <v/>
      </c>
      <c r="Y85" s="56" t="b">
        <f t="shared" si="7"/>
        <v>1</v>
      </c>
      <c r="Z85" s="56">
        <f t="shared" si="8"/>
        <v>0</v>
      </c>
    </row>
    <row r="86" spans="1:26" x14ac:dyDescent="0.3">
      <c r="A86" s="56" t="s">
        <v>2052</v>
      </c>
      <c r="B86" s="56" t="s">
        <v>1057</v>
      </c>
      <c r="C86" s="57" t="s">
        <v>2051</v>
      </c>
      <c r="D86" s="57" t="s">
        <v>935</v>
      </c>
      <c r="E86" s="56">
        <v>6537498</v>
      </c>
      <c r="F86" s="62">
        <f>VLOOKUP(D86,Table10[],6,FALSE)</f>
        <v>0</v>
      </c>
      <c r="G86" s="62">
        <f>IF(VLOOKUP(D86,Table10[],9,FALSE)="Y",1,0)</f>
        <v>0</v>
      </c>
      <c r="H86" s="62">
        <f>VLOOKUP(D86,Table10[],4,FALSE)</f>
        <v>0</v>
      </c>
      <c r="I86" s="62">
        <f>IF(VLOOKUP(D86,Table10[],7,FALSE)="L",1,IF(VLOOKUP(D86,Table10[],7,FALSE)="H",1.5, 0))</f>
        <v>0</v>
      </c>
      <c r="J86" s="62">
        <f>IF(VLOOKUP(D86,Table10[],5,FALSE)&gt;0, 1,0)</f>
        <v>0</v>
      </c>
      <c r="K86" s="56" t="s">
        <v>936</v>
      </c>
      <c r="L86" s="56" t="str">
        <f>IF(VLOOKUP(C86,Synonyms!$A$2:$E$490,5,FALSE)=0,"",VLOOKUP(C86,Synonyms!$A$2:$E$490,5,FALSE))</f>
        <v>Chlorowax 500C</v>
      </c>
      <c r="M86" s="56">
        <v>0</v>
      </c>
      <c r="N86" s="56">
        <v>0</v>
      </c>
      <c r="O86" s="56">
        <f t="shared" si="5"/>
        <v>0</v>
      </c>
      <c r="P86" s="56">
        <f t="shared" si="6"/>
        <v>0</v>
      </c>
      <c r="Q86" s="56" t="str">
        <f>IF(VLOOKUP(D86,Table10[],8,FALSE)=0,"",VLOOKUP(D86,Table10[],8,FALSE))</f>
        <v/>
      </c>
      <c r="R86" s="56" t="s">
        <v>1119</v>
      </c>
      <c r="S86" s="56">
        <v>0.93210000000000004</v>
      </c>
      <c r="T86" s="63">
        <f>IF(E86="nan","No CID", VLOOKUP(D86,Patents!$B$6:$V$493,13,FALSE))</f>
        <v>18</v>
      </c>
      <c r="U86" s="64">
        <f>IFERROR(VLOOKUP(D86,Patents!$B$6:$V$493,12,FALSE)/VLOOKUP(D86,Patents!$B$6:$V$493,13,FALSE),"")</f>
        <v>0</v>
      </c>
      <c r="V86" s="64">
        <f>IFERROR(VLOOKUP(D86,Patents!$B$6:$V$493,16,FALSE)/VLOOKUP(D86,Patents!$B$6:$V$493,17,FALSE),"")</f>
        <v>0</v>
      </c>
      <c r="W86" s="56" t="str">
        <f>IF(ISERROR(VLOOKUP(D86,'OFR Regulations'!B:D,3,FALSE)),"",VLOOKUP(D86,'OFR Regulations'!B:D,3,FALSE))</f>
        <v/>
      </c>
      <c r="X86" s="56" t="str">
        <f>IF(ISERROR(VLOOKUP(D86,'Reg List Summary'!$A$2:$D$141,4,FALSE)),"",VLOOKUP(D86,'Reg List Summary'!$A$2:$D$141,4,FALSE))</f>
        <v/>
      </c>
      <c r="Y86" s="56" t="b">
        <f t="shared" si="7"/>
        <v>1</v>
      </c>
      <c r="Z86" s="56">
        <f t="shared" si="8"/>
        <v>0</v>
      </c>
    </row>
    <row r="87" spans="1:26" x14ac:dyDescent="0.3">
      <c r="A87" s="56" t="s">
        <v>1683</v>
      </c>
      <c r="B87" s="56" t="s">
        <v>1092</v>
      </c>
      <c r="C87" s="57" t="s">
        <v>1682</v>
      </c>
      <c r="D87" s="57" t="s">
        <v>340</v>
      </c>
      <c r="E87" s="56">
        <v>21604828</v>
      </c>
      <c r="F87" s="62">
        <f>VLOOKUP(D87,Table10[],6,FALSE)</f>
        <v>0</v>
      </c>
      <c r="G87" s="62">
        <f>IF(VLOOKUP(D87,Table10[],9,FALSE)="Y",1,0)</f>
        <v>0</v>
      </c>
      <c r="H87" s="62">
        <f>VLOOKUP(D87,Table10[],4,FALSE)</f>
        <v>0</v>
      </c>
      <c r="I87" s="62">
        <f>IF(VLOOKUP(D87,Table10[],7,FALSE)="L",1,IF(VLOOKUP(D87,Table10[],7,FALSE)="H",1.5, 0))</f>
        <v>0</v>
      </c>
      <c r="J87" s="62">
        <f>IF(VLOOKUP(D87,Table10[],5,FALSE)&gt;0, 1,0)</f>
        <v>0</v>
      </c>
      <c r="K87" s="56" t="s">
        <v>341</v>
      </c>
      <c r="L87" s="56" t="str">
        <f>IF(VLOOKUP(C87,Synonyms!$A$2:$E$490,5,FALSE)=0,"",VLOOKUP(C87,Synonyms!$A$2:$E$490,5,FALSE))</f>
        <v>BDE-51</v>
      </c>
      <c r="M87" s="56">
        <v>0</v>
      </c>
      <c r="N87" s="56">
        <v>0</v>
      </c>
      <c r="O87" s="56">
        <f t="shared" si="5"/>
        <v>0</v>
      </c>
      <c r="P87" s="56">
        <f t="shared" si="6"/>
        <v>0</v>
      </c>
      <c r="Q87" s="56" t="str">
        <f>IF(VLOOKUP(D87,Table10[],8,FALSE)=0,"",VLOOKUP(D87,Table10[],8,FALSE))</f>
        <v/>
      </c>
      <c r="R87" s="56" t="s">
        <v>1119</v>
      </c>
      <c r="S87" s="56">
        <v>0.9859</v>
      </c>
      <c r="T87" s="63">
        <f>IF(E87="nan","No CID", VLOOKUP(D87,Patents!$B$6:$V$493,13,FALSE))</f>
        <v>0</v>
      </c>
      <c r="U87" s="64" t="str">
        <f>IFERROR(VLOOKUP(D87,Patents!$B$6:$V$493,12,FALSE)/VLOOKUP(D87,Patents!$B$6:$V$493,13,FALSE),"")</f>
        <v/>
      </c>
      <c r="V87" s="64" t="str">
        <f>IFERROR(VLOOKUP(D87,Patents!$B$6:$V$493,16,FALSE)/VLOOKUP(D87,Patents!$B$6:$V$493,17,FALSE),"")</f>
        <v/>
      </c>
      <c r="W87" s="56" t="str">
        <f>IF(ISERROR(VLOOKUP(D87,'OFR Regulations'!B:D,3,FALSE)),"",VLOOKUP(D87,'OFR Regulations'!B:D,3,FALSE))</f>
        <v/>
      </c>
      <c r="X87" s="56" t="str">
        <f>IF(ISERROR(VLOOKUP(D87,'Reg List Summary'!$A$2:$D$141,4,FALSE)),"",VLOOKUP(D87,'Reg List Summary'!$A$2:$D$141,4,FALSE))</f>
        <v/>
      </c>
      <c r="Y87" s="56" t="b">
        <f t="shared" si="7"/>
        <v>1</v>
      </c>
      <c r="Z87" s="56">
        <f t="shared" si="8"/>
        <v>0</v>
      </c>
    </row>
    <row r="88" spans="1:26" x14ac:dyDescent="0.3">
      <c r="A88" s="56" t="s">
        <v>1685</v>
      </c>
      <c r="B88" s="56" t="s">
        <v>1092</v>
      </c>
      <c r="C88" s="57" t="s">
        <v>1684</v>
      </c>
      <c r="D88" s="57" t="s">
        <v>344</v>
      </c>
      <c r="E88" s="56">
        <v>21604829</v>
      </c>
      <c r="F88" s="62">
        <f>VLOOKUP(D88,Table10[],6,FALSE)</f>
        <v>0</v>
      </c>
      <c r="G88" s="62">
        <f>IF(VLOOKUP(D88,Table10[],9,FALSE)="Y",1,0)</f>
        <v>0</v>
      </c>
      <c r="H88" s="62">
        <f>VLOOKUP(D88,Table10[],4,FALSE)</f>
        <v>0</v>
      </c>
      <c r="I88" s="62">
        <f>IF(VLOOKUP(D88,Table10[],7,FALSE)="L",1,IF(VLOOKUP(D88,Table10[],7,FALSE)="H",1.5, 0))</f>
        <v>0</v>
      </c>
      <c r="J88" s="62">
        <f>IF(VLOOKUP(D88,Table10[],5,FALSE)&gt;0, 1,0)</f>
        <v>0</v>
      </c>
      <c r="K88" s="56" t="s">
        <v>345</v>
      </c>
      <c r="L88" s="56" t="str">
        <f>IF(VLOOKUP(C88,Synonyms!$A$2:$E$490,5,FALSE)=0,"",VLOOKUP(C88,Synonyms!$A$2:$E$490,5,FALSE))</f>
        <v/>
      </c>
      <c r="M88" s="56">
        <v>0</v>
      </c>
      <c r="N88" s="56">
        <v>1</v>
      </c>
      <c r="O88" s="56">
        <f t="shared" si="5"/>
        <v>0</v>
      </c>
      <c r="P88" s="56">
        <f t="shared" si="6"/>
        <v>0</v>
      </c>
      <c r="Q88" s="56" t="str">
        <f>IF(VLOOKUP(D88,Table10[],8,FALSE)=0,"",VLOOKUP(D88,Table10[],8,FALSE))</f>
        <v/>
      </c>
      <c r="R88" s="56" t="s">
        <v>1119</v>
      </c>
      <c r="S88" s="56">
        <v>0.99539999999999995</v>
      </c>
      <c r="T88" s="63">
        <f>IF(E88="nan","No CID", VLOOKUP(D88,Patents!$B$6:$V$493,13,FALSE))</f>
        <v>0</v>
      </c>
      <c r="U88" s="64" t="str">
        <f>IFERROR(VLOOKUP(D88,Patents!$B$6:$V$493,12,FALSE)/VLOOKUP(D88,Patents!$B$6:$V$493,13,FALSE),"")</f>
        <v/>
      </c>
      <c r="V88" s="64" t="str">
        <f>IFERROR(VLOOKUP(D88,Patents!$B$6:$V$493,16,FALSE)/VLOOKUP(D88,Patents!$B$6:$V$493,17,FALSE),"")</f>
        <v/>
      </c>
      <c r="W88" s="56" t="str">
        <f>IF(ISERROR(VLOOKUP(D88,'OFR Regulations'!B:D,3,FALSE)),"",VLOOKUP(D88,'OFR Regulations'!B:D,3,FALSE))</f>
        <v/>
      </c>
      <c r="X88" s="56" t="str">
        <f>IF(ISERROR(VLOOKUP(D88,'Reg List Summary'!$A$2:$D$141,4,FALSE)),"",VLOOKUP(D88,'Reg List Summary'!$A$2:$D$141,4,FALSE))</f>
        <v/>
      </c>
      <c r="Y88" s="56" t="b">
        <f t="shared" si="7"/>
        <v>1</v>
      </c>
      <c r="Z88" s="56">
        <f t="shared" si="8"/>
        <v>0</v>
      </c>
    </row>
    <row r="89" spans="1:26" x14ac:dyDescent="0.3">
      <c r="A89" s="56" t="s">
        <v>1687</v>
      </c>
      <c r="B89" s="56" t="s">
        <v>1092</v>
      </c>
      <c r="C89" s="57" t="s">
        <v>1686</v>
      </c>
      <c r="D89" s="57" t="s">
        <v>346</v>
      </c>
      <c r="E89" s="56">
        <v>12073146</v>
      </c>
      <c r="F89" s="62">
        <f>VLOOKUP(D89,Table10[],6,FALSE)</f>
        <v>0</v>
      </c>
      <c r="G89" s="62">
        <f>IF(VLOOKUP(D89,Table10[],9,FALSE)="Y",1,0)</f>
        <v>0</v>
      </c>
      <c r="H89" s="62">
        <f>VLOOKUP(D89,Table10[],4,FALSE)</f>
        <v>0</v>
      </c>
      <c r="I89" s="62">
        <f>IF(VLOOKUP(D89,Table10[],7,FALSE)="L",1,IF(VLOOKUP(D89,Table10[],7,FALSE)="H",1.5, 0))</f>
        <v>0</v>
      </c>
      <c r="J89" s="62">
        <f>IF(VLOOKUP(D89,Table10[],5,FALSE)&gt;0, 1,0)</f>
        <v>0</v>
      </c>
      <c r="K89" s="56" t="s">
        <v>347</v>
      </c>
      <c r="L89" s="56" t="str">
        <f>IF(VLOOKUP(C89,Synonyms!$A$2:$E$490,5,FALSE)=0,"",VLOOKUP(C89,Synonyms!$A$2:$E$490,5,FALSE))</f>
        <v/>
      </c>
      <c r="M89" s="56">
        <v>0</v>
      </c>
      <c r="N89" s="56">
        <v>1</v>
      </c>
      <c r="O89" s="56">
        <f t="shared" si="5"/>
        <v>0</v>
      </c>
      <c r="P89" s="56">
        <f t="shared" si="6"/>
        <v>0</v>
      </c>
      <c r="Q89" s="56" t="str">
        <f>IF(VLOOKUP(D89,Table10[],8,FALSE)=0,"",VLOOKUP(D89,Table10[],8,FALSE))</f>
        <v/>
      </c>
      <c r="R89" s="56" t="s">
        <v>1119</v>
      </c>
      <c r="S89" s="56">
        <v>0.95199999999999996</v>
      </c>
      <c r="T89" s="63">
        <f>IF(E89="nan","No CID", VLOOKUP(D89,Patents!$B$6:$V$493,13,FALSE))</f>
        <v>4</v>
      </c>
      <c r="U89" s="64">
        <f>IFERROR(VLOOKUP(D89,Patents!$B$6:$V$493,12,FALSE)/VLOOKUP(D89,Patents!$B$6:$V$493,13,FALSE),"")</f>
        <v>0.25</v>
      </c>
      <c r="V89" s="64" t="str">
        <f>IFERROR(VLOOKUP(D89,Patents!$B$6:$V$493,16,FALSE)/VLOOKUP(D89,Patents!$B$6:$V$493,17,FALSE),"")</f>
        <v/>
      </c>
      <c r="W89" s="56" t="str">
        <f>IF(ISERROR(VLOOKUP(D89,'OFR Regulations'!B:D,3,FALSE)),"",VLOOKUP(D89,'OFR Regulations'!B:D,3,FALSE))</f>
        <v/>
      </c>
      <c r="X89" s="56" t="str">
        <f>IF(ISERROR(VLOOKUP(D89,'Reg List Summary'!$A$2:$D$141,4,FALSE)),"",VLOOKUP(D89,'Reg List Summary'!$A$2:$D$141,4,FALSE))</f>
        <v/>
      </c>
      <c r="Y89" s="56" t="b">
        <f t="shared" si="7"/>
        <v>1</v>
      </c>
      <c r="Z89" s="56">
        <f t="shared" si="8"/>
        <v>0</v>
      </c>
    </row>
    <row r="90" spans="1:26" x14ac:dyDescent="0.3">
      <c r="A90" s="56" t="s">
        <v>1689</v>
      </c>
      <c r="B90" s="56" t="s">
        <v>1092</v>
      </c>
      <c r="C90" s="57" t="s">
        <v>1688</v>
      </c>
      <c r="D90" s="57" t="s">
        <v>348</v>
      </c>
      <c r="E90" s="56">
        <v>12073151</v>
      </c>
      <c r="F90" s="62">
        <f>VLOOKUP(D90,Table10[],6,FALSE)</f>
        <v>0</v>
      </c>
      <c r="G90" s="62">
        <f>IF(VLOOKUP(D90,Table10[],9,FALSE)="Y",1,0)</f>
        <v>0</v>
      </c>
      <c r="H90" s="62">
        <f>VLOOKUP(D90,Table10[],4,FALSE)</f>
        <v>0</v>
      </c>
      <c r="I90" s="62">
        <f>IF(VLOOKUP(D90,Table10[],7,FALSE)="L",1,IF(VLOOKUP(D90,Table10[],7,FALSE)="H",1.5, 0))</f>
        <v>0</v>
      </c>
      <c r="J90" s="62">
        <f>IF(VLOOKUP(D90,Table10[],5,FALSE)&gt;0, 1,0)</f>
        <v>0</v>
      </c>
      <c r="K90" s="56" t="s">
        <v>349</v>
      </c>
      <c r="L90" s="56" t="str">
        <f>IF(VLOOKUP(C90,Synonyms!$A$2:$E$490,5,FALSE)=0,"",VLOOKUP(C90,Synonyms!$A$2:$E$490,5,FALSE))</f>
        <v/>
      </c>
      <c r="M90" s="56">
        <v>0</v>
      </c>
      <c r="N90" s="56">
        <v>1</v>
      </c>
      <c r="O90" s="56">
        <f t="shared" si="5"/>
        <v>0</v>
      </c>
      <c r="P90" s="56">
        <f t="shared" si="6"/>
        <v>0</v>
      </c>
      <c r="Q90" s="56">
        <f>IF(VLOOKUP(D90,Table10[],8,FALSE)=0,"",VLOOKUP(D90,Table10[],8,FALSE))</f>
        <v>1</v>
      </c>
      <c r="R90" s="56" t="s">
        <v>1119</v>
      </c>
      <c r="S90" s="56">
        <v>0.9859</v>
      </c>
      <c r="T90" s="63">
        <f>IF(E90="nan","No CID", VLOOKUP(D90,Patents!$B$6:$V$493,13,FALSE))</f>
        <v>0</v>
      </c>
      <c r="U90" s="64" t="str">
        <f>IFERROR(VLOOKUP(D90,Patents!$B$6:$V$493,12,FALSE)/VLOOKUP(D90,Patents!$B$6:$V$493,13,FALSE),"")</f>
        <v/>
      </c>
      <c r="V90" s="64" t="str">
        <f>IFERROR(VLOOKUP(D90,Patents!$B$6:$V$493,16,FALSE)/VLOOKUP(D90,Patents!$B$6:$V$493,17,FALSE),"")</f>
        <v/>
      </c>
      <c r="W90" s="56" t="str">
        <f>IF(ISERROR(VLOOKUP(D90,'OFR Regulations'!B:D,3,FALSE)),"",VLOOKUP(D90,'OFR Regulations'!B:D,3,FALSE))</f>
        <v/>
      </c>
      <c r="X90" s="56" t="str">
        <f>IF(ISERROR(VLOOKUP(D90,'Reg List Summary'!$A$2:$D$141,4,FALSE)),"",VLOOKUP(D90,'Reg List Summary'!$A$2:$D$141,4,FALSE))</f>
        <v/>
      </c>
      <c r="Y90" s="56" t="b">
        <f t="shared" si="7"/>
        <v>1</v>
      </c>
      <c r="Z90" s="56">
        <f t="shared" si="8"/>
        <v>0</v>
      </c>
    </row>
    <row r="91" spans="1:26" x14ac:dyDescent="0.3">
      <c r="A91" s="56" t="s">
        <v>1691</v>
      </c>
      <c r="B91" s="56" t="s">
        <v>1092</v>
      </c>
      <c r="C91" s="57" t="s">
        <v>1690</v>
      </c>
      <c r="D91" s="57" t="s">
        <v>357</v>
      </c>
      <c r="E91" s="56">
        <v>15509893</v>
      </c>
      <c r="F91" s="62">
        <f>VLOOKUP(D91,Table10[],6,FALSE)</f>
        <v>0</v>
      </c>
      <c r="G91" s="62">
        <f>IF(VLOOKUP(D91,Table10[],9,FALSE)="Y",1,0)</f>
        <v>0</v>
      </c>
      <c r="H91" s="62">
        <f>VLOOKUP(D91,Table10[],4,FALSE)</f>
        <v>0</v>
      </c>
      <c r="I91" s="62">
        <f>IF(VLOOKUP(D91,Table10[],7,FALSE)="L",1,IF(VLOOKUP(D91,Table10[],7,FALSE)="H",1.5, 0))</f>
        <v>0</v>
      </c>
      <c r="J91" s="62">
        <f>IF(VLOOKUP(D91,Table10[],5,FALSE)&gt;0, 1,0)</f>
        <v>0</v>
      </c>
      <c r="K91" s="56" t="s">
        <v>358</v>
      </c>
      <c r="L91" s="56" t="str">
        <f>IF(VLOOKUP(C91,Synonyms!$A$2:$E$490,5,FALSE)=0,"",VLOOKUP(C91,Synonyms!$A$2:$E$490,5,FALSE))</f>
        <v>BDE-66</v>
      </c>
      <c r="M91" s="56">
        <v>0</v>
      </c>
      <c r="N91" s="56">
        <v>0</v>
      </c>
      <c r="O91" s="56">
        <f t="shared" si="5"/>
        <v>0</v>
      </c>
      <c r="P91" s="56">
        <f t="shared" si="6"/>
        <v>0</v>
      </c>
      <c r="Q91" s="56">
        <f>IF(VLOOKUP(D91,Table10[],8,FALSE)=0,"",VLOOKUP(D91,Table10[],8,FALSE))</f>
        <v>9</v>
      </c>
      <c r="R91" s="56" t="s">
        <v>1056</v>
      </c>
      <c r="S91" s="56">
        <v>0.99450000000000005</v>
      </c>
      <c r="T91" s="63">
        <f>IF(E91="nan","No CID", VLOOKUP(D91,Patents!$B$6:$V$493,13,FALSE))</f>
        <v>17</v>
      </c>
      <c r="U91" s="64">
        <f>IFERROR(VLOOKUP(D91,Patents!$B$6:$V$493,12,FALSE)/VLOOKUP(D91,Patents!$B$6:$V$493,13,FALSE),"")</f>
        <v>1</v>
      </c>
      <c r="V91" s="64" t="str">
        <f>IFERROR(VLOOKUP(D91,Patents!$B$6:$V$493,16,FALSE)/VLOOKUP(D91,Patents!$B$6:$V$493,17,FALSE),"")</f>
        <v/>
      </c>
      <c r="W91" s="56" t="str">
        <f>IF(ISERROR(VLOOKUP(D91,'OFR Regulations'!B:D,3,FALSE)),"",VLOOKUP(D91,'OFR Regulations'!B:D,3,FALSE))</f>
        <v/>
      </c>
      <c r="X91" s="56" t="str">
        <f>IF(ISERROR(VLOOKUP(D91,'Reg List Summary'!$A$2:$D$141,4,FALSE)),"",VLOOKUP(D91,'Reg List Summary'!$A$2:$D$141,4,FALSE))</f>
        <v/>
      </c>
      <c r="Y91" s="56" t="b">
        <f t="shared" si="7"/>
        <v>1</v>
      </c>
      <c r="Z91" s="56">
        <f t="shared" si="8"/>
        <v>0</v>
      </c>
    </row>
    <row r="92" spans="1:26" x14ac:dyDescent="0.3">
      <c r="A92" s="56" t="s">
        <v>1693</v>
      </c>
      <c r="B92" s="56" t="s">
        <v>1092</v>
      </c>
      <c r="C92" s="57" t="s">
        <v>1692</v>
      </c>
      <c r="D92" s="57" t="s">
        <v>359</v>
      </c>
      <c r="E92" s="56">
        <v>15509894</v>
      </c>
      <c r="F92" s="62">
        <f>VLOOKUP(D92,Table10[],6,FALSE)</f>
        <v>0</v>
      </c>
      <c r="G92" s="62">
        <f>IF(VLOOKUP(D92,Table10[],9,FALSE)="Y",1,0)</f>
        <v>0</v>
      </c>
      <c r="H92" s="62">
        <f>VLOOKUP(D92,Table10[],4,FALSE)</f>
        <v>0</v>
      </c>
      <c r="I92" s="62">
        <f>IF(VLOOKUP(D92,Table10[],7,FALSE)="L",1,IF(VLOOKUP(D92,Table10[],7,FALSE)="H",1.5, 0))</f>
        <v>0</v>
      </c>
      <c r="J92" s="62">
        <f>IF(VLOOKUP(D92,Table10[],5,FALSE)&gt;0, 1,0)</f>
        <v>0</v>
      </c>
      <c r="K92" s="56" t="s">
        <v>360</v>
      </c>
      <c r="L92" s="56" t="str">
        <f>IF(VLOOKUP(C92,Synonyms!$A$2:$E$490,5,FALSE)=0,"",VLOOKUP(C92,Synonyms!$A$2:$E$490,5,FALSE))</f>
        <v>BDE-71</v>
      </c>
      <c r="M92" s="56">
        <v>0</v>
      </c>
      <c r="N92" s="56">
        <v>0</v>
      </c>
      <c r="O92" s="56">
        <f t="shared" si="5"/>
        <v>0</v>
      </c>
      <c r="P92" s="56">
        <f t="shared" si="6"/>
        <v>0</v>
      </c>
      <c r="Q92" s="56">
        <f>IF(VLOOKUP(D92,Table10[],8,FALSE)=0,"",VLOOKUP(D92,Table10[],8,FALSE))</f>
        <v>4</v>
      </c>
      <c r="R92" s="56" t="s">
        <v>1056</v>
      </c>
      <c r="S92" s="56">
        <v>0.99450000000000005</v>
      </c>
      <c r="T92" s="63">
        <f>IF(E92="nan","No CID", VLOOKUP(D92,Patents!$B$6:$V$493,13,FALSE))</f>
        <v>19</v>
      </c>
      <c r="U92" s="64">
        <f>IFERROR(VLOOKUP(D92,Patents!$B$6:$V$493,12,FALSE)/VLOOKUP(D92,Patents!$B$6:$V$493,13,FALSE),"")</f>
        <v>1</v>
      </c>
      <c r="V92" s="64" t="str">
        <f>IFERROR(VLOOKUP(D92,Patents!$B$6:$V$493,16,FALSE)/VLOOKUP(D92,Patents!$B$6:$V$493,17,FALSE),"")</f>
        <v/>
      </c>
      <c r="W92" s="56" t="str">
        <f>IF(ISERROR(VLOOKUP(D92,'OFR Regulations'!B:D,3,FALSE)),"",VLOOKUP(D92,'OFR Regulations'!B:D,3,FALSE))</f>
        <v/>
      </c>
      <c r="X92" s="56" t="str">
        <f>IF(ISERROR(VLOOKUP(D92,'Reg List Summary'!$A$2:$D$141,4,FALSE)),"",VLOOKUP(D92,'Reg List Summary'!$A$2:$D$141,4,FALSE))</f>
        <v/>
      </c>
      <c r="Y92" s="56" t="b">
        <f t="shared" si="7"/>
        <v>1</v>
      </c>
      <c r="Z92" s="56">
        <f t="shared" si="8"/>
        <v>0</v>
      </c>
    </row>
    <row r="93" spans="1:26" x14ac:dyDescent="0.3">
      <c r="A93" s="56" t="s">
        <v>1695</v>
      </c>
      <c r="B93" s="56" t="s">
        <v>1092</v>
      </c>
      <c r="C93" s="57" t="s">
        <v>1694</v>
      </c>
      <c r="D93" s="57" t="s">
        <v>361</v>
      </c>
      <c r="E93" s="56">
        <v>15509895</v>
      </c>
      <c r="F93" s="62">
        <f>VLOOKUP(D93,Table10[],6,FALSE)</f>
        <v>0</v>
      </c>
      <c r="G93" s="62">
        <f>IF(VLOOKUP(D93,Table10[],9,FALSE)="Y",1,0)</f>
        <v>0</v>
      </c>
      <c r="H93" s="62">
        <f>VLOOKUP(D93,Table10[],4,FALSE)</f>
        <v>0</v>
      </c>
      <c r="I93" s="62">
        <f>IF(VLOOKUP(D93,Table10[],7,FALSE)="L",1,IF(VLOOKUP(D93,Table10[],7,FALSE)="H",1.5, 0))</f>
        <v>0</v>
      </c>
      <c r="J93" s="62">
        <f>IF(VLOOKUP(D93,Table10[],5,FALSE)&gt;0, 1,0)</f>
        <v>0</v>
      </c>
      <c r="K93" s="56" t="s">
        <v>362</v>
      </c>
      <c r="L93" s="56" t="str">
        <f>IF(VLOOKUP(C93,Synonyms!$A$2:$E$490,5,FALSE)=0,"",VLOOKUP(C93,Synonyms!$A$2:$E$490,5,FALSE))</f>
        <v/>
      </c>
      <c r="M93" s="56">
        <v>0</v>
      </c>
      <c r="N93" s="56">
        <v>0</v>
      </c>
      <c r="O93" s="56">
        <f t="shared" si="5"/>
        <v>0</v>
      </c>
      <c r="P93" s="56">
        <f t="shared" si="6"/>
        <v>0</v>
      </c>
      <c r="Q93" s="56" t="str">
        <f>IF(VLOOKUP(D93,Table10[],8,FALSE)=0,"",VLOOKUP(D93,Table10[],8,FALSE))</f>
        <v/>
      </c>
      <c r="R93" s="56" t="s">
        <v>1119</v>
      </c>
      <c r="S93" s="56">
        <v>0.99550000000000005</v>
      </c>
      <c r="T93" s="63">
        <f>IF(E93="nan","No CID", VLOOKUP(D93,Patents!$B$6:$V$493,13,FALSE))</f>
        <v>3</v>
      </c>
      <c r="U93" s="64">
        <f>IFERROR(VLOOKUP(D93,Patents!$B$6:$V$493,12,FALSE)/VLOOKUP(D93,Patents!$B$6:$V$493,13,FALSE),"")</f>
        <v>1</v>
      </c>
      <c r="V93" s="64" t="str">
        <f>IFERROR(VLOOKUP(D93,Patents!$B$6:$V$493,16,FALSE)/VLOOKUP(D93,Patents!$B$6:$V$493,17,FALSE),"")</f>
        <v/>
      </c>
      <c r="W93" s="56" t="str">
        <f>IF(ISERROR(VLOOKUP(D93,'OFR Regulations'!B:D,3,FALSE)),"",VLOOKUP(D93,'OFR Regulations'!B:D,3,FALSE))</f>
        <v/>
      </c>
      <c r="X93" s="56" t="str">
        <f>IF(ISERROR(VLOOKUP(D93,'Reg List Summary'!$A$2:$D$141,4,FALSE)),"",VLOOKUP(D93,'Reg List Summary'!$A$2:$D$141,4,FALSE))</f>
        <v/>
      </c>
      <c r="Y93" s="56" t="b">
        <f t="shared" si="7"/>
        <v>1</v>
      </c>
      <c r="Z93" s="56">
        <f t="shared" si="8"/>
        <v>0</v>
      </c>
    </row>
    <row r="94" spans="1:26" x14ac:dyDescent="0.3">
      <c r="A94" s="56" t="s">
        <v>1697</v>
      </c>
      <c r="B94" s="56" t="s">
        <v>1092</v>
      </c>
      <c r="C94" s="57" t="s">
        <v>1696</v>
      </c>
      <c r="D94" s="57" t="s">
        <v>363</v>
      </c>
      <c r="E94" s="56">
        <v>154083</v>
      </c>
      <c r="F94" s="62">
        <f>VLOOKUP(D94,Table10[],6,FALSE)</f>
        <v>0</v>
      </c>
      <c r="G94" s="62">
        <f>IF(VLOOKUP(D94,Table10[],9,FALSE)="Y",1,0)</f>
        <v>0</v>
      </c>
      <c r="H94" s="62">
        <f>VLOOKUP(D94,Table10[],4,FALSE)</f>
        <v>0</v>
      </c>
      <c r="I94" s="62">
        <f>IF(VLOOKUP(D94,Table10[],7,FALSE)="L",1,IF(VLOOKUP(D94,Table10[],7,FALSE)="H",1.5, 0))</f>
        <v>0</v>
      </c>
      <c r="J94" s="62">
        <f>IF(VLOOKUP(D94,Table10[],5,FALSE)&gt;0, 1,0)</f>
        <v>0</v>
      </c>
      <c r="K94" s="56" t="s">
        <v>364</v>
      </c>
      <c r="L94" s="56" t="str">
        <f>IF(VLOOKUP(C94,Synonyms!$A$2:$E$490,5,FALSE)=0,"",VLOOKUP(C94,Synonyms!$A$2:$E$490,5,FALSE))</f>
        <v>BDE-100</v>
      </c>
      <c r="M94" s="56">
        <v>0</v>
      </c>
      <c r="N94" s="56">
        <v>0</v>
      </c>
      <c r="O94" s="56">
        <f t="shared" si="5"/>
        <v>0</v>
      </c>
      <c r="P94" s="56">
        <f t="shared" si="6"/>
        <v>0</v>
      </c>
      <c r="Q94" s="56">
        <f>IF(VLOOKUP(D94,Table10[],8,FALSE)=0,"",VLOOKUP(D94,Table10[],8,FALSE))</f>
        <v>22</v>
      </c>
      <c r="R94" s="56" t="s">
        <v>1060</v>
      </c>
      <c r="S94" s="56">
        <v>0.99550000000000005</v>
      </c>
      <c r="T94" s="63">
        <f>IF(E94="nan","No CID", VLOOKUP(D94,Patents!$B$6:$V$493,13,FALSE))</f>
        <v>93</v>
      </c>
      <c r="U94" s="64">
        <f>IFERROR(VLOOKUP(D94,Patents!$B$6:$V$493,12,FALSE)/VLOOKUP(D94,Patents!$B$6:$V$493,13,FALSE),"")</f>
        <v>0.79569892473118276</v>
      </c>
      <c r="V94" s="64">
        <f>IFERROR(VLOOKUP(D94,Patents!$B$6:$V$493,16,FALSE)/VLOOKUP(D94,Patents!$B$6:$V$493,17,FALSE),"")</f>
        <v>1</v>
      </c>
      <c r="W94" s="56">
        <f>IF(ISERROR(VLOOKUP(D94,'OFR Regulations'!B:D,3,FALSE)),"",VLOOKUP(D94,'OFR Regulations'!B:D,3,FALSE))</f>
        <v>1</v>
      </c>
      <c r="X94" s="56">
        <f>IF(ISERROR(VLOOKUP(D94,'Reg List Summary'!$A$2:$D$141,4,FALSE)),"",VLOOKUP(D94,'Reg List Summary'!$A$2:$D$141,4,FALSE))</f>
        <v>1</v>
      </c>
      <c r="Y94" s="56" t="b">
        <f t="shared" si="7"/>
        <v>1</v>
      </c>
      <c r="Z94" s="56">
        <f t="shared" si="8"/>
        <v>0</v>
      </c>
    </row>
    <row r="95" spans="1:26" x14ac:dyDescent="0.3">
      <c r="A95" s="56" t="s">
        <v>1699</v>
      </c>
      <c r="B95" s="56" t="s">
        <v>1092</v>
      </c>
      <c r="C95" s="57" t="s">
        <v>1698</v>
      </c>
      <c r="D95" s="57" t="s">
        <v>192</v>
      </c>
      <c r="E95" s="56">
        <v>13766702</v>
      </c>
      <c r="F95" s="62">
        <f>VLOOKUP(D95,Table10[],6,FALSE)</f>
        <v>0</v>
      </c>
      <c r="G95" s="62">
        <f>IF(VLOOKUP(D95,Table10[],9,FALSE)="Y",1,0)</f>
        <v>0</v>
      </c>
      <c r="H95" s="62">
        <f>VLOOKUP(D95,Table10[],4,FALSE)</f>
        <v>0</v>
      </c>
      <c r="I95" s="62">
        <f>IF(VLOOKUP(D95,Table10[],7,FALSE)="L",1,IF(VLOOKUP(D95,Table10[],7,FALSE)="H",1.5, 0))</f>
        <v>0</v>
      </c>
      <c r="J95" s="62">
        <f>IF(VLOOKUP(D95,Table10[],5,FALSE)&gt;0, 1,0)</f>
        <v>1</v>
      </c>
      <c r="K95" s="56" t="s">
        <v>193</v>
      </c>
      <c r="L95" s="56" t="str">
        <f>IF(VLOOKUP(C95,Synonyms!$A$2:$E$490,5,FALSE)=0,"",VLOOKUP(C95,Synonyms!$A$2:$E$490,5,FALSE))</f>
        <v>BDE-116</v>
      </c>
      <c r="M95" s="56">
        <v>0</v>
      </c>
      <c r="N95" s="56">
        <v>1</v>
      </c>
      <c r="O95" s="56">
        <f t="shared" si="5"/>
        <v>0</v>
      </c>
      <c r="P95" s="56">
        <f t="shared" si="6"/>
        <v>1</v>
      </c>
      <c r="Q95" s="56" t="str">
        <f>IF(VLOOKUP(D95,Table10[],8,FALSE)=0,"",VLOOKUP(D95,Table10[],8,FALSE))</f>
        <v/>
      </c>
      <c r="R95" s="56" t="s">
        <v>1119</v>
      </c>
      <c r="S95" s="56">
        <v>0.99550000000000005</v>
      </c>
      <c r="T95" s="63">
        <f>IF(E95="nan","No CID", VLOOKUP(D95,Patents!$B$6:$V$493,13,FALSE))</f>
        <v>2615</v>
      </c>
      <c r="U95" s="64">
        <f>IFERROR(VLOOKUP(D95,Patents!$B$6:$V$493,12,FALSE)/VLOOKUP(D95,Patents!$B$6:$V$493,13,FALSE),"")</f>
        <v>0.72045889101338434</v>
      </c>
      <c r="V95" s="64">
        <f>IFERROR(VLOOKUP(D95,Patents!$B$6:$V$493,16,FALSE)/VLOOKUP(D95,Patents!$B$6:$V$493,17,FALSE),"")</f>
        <v>0.59295261239368169</v>
      </c>
      <c r="W95" s="56">
        <f>IF(ISERROR(VLOOKUP(D95,'OFR Regulations'!B:D,3,FALSE)),"",VLOOKUP(D95,'OFR Regulations'!B:D,3,FALSE))</f>
        <v>1</v>
      </c>
      <c r="X95" s="56">
        <f>IF(ISERROR(VLOOKUP(D95,'Reg List Summary'!$A$2:$D$141,4,FALSE)),"",VLOOKUP(D95,'Reg List Summary'!$A$2:$D$141,4,FALSE))</f>
        <v>1</v>
      </c>
      <c r="Y95" s="56" t="b">
        <f t="shared" si="7"/>
        <v>1</v>
      </c>
      <c r="Z95" s="56">
        <f t="shared" si="8"/>
        <v>0</v>
      </c>
    </row>
    <row r="96" spans="1:26" x14ac:dyDescent="0.3">
      <c r="A96" s="56" t="s">
        <v>1701</v>
      </c>
      <c r="B96" s="56" t="s">
        <v>1092</v>
      </c>
      <c r="C96" s="57" t="s">
        <v>1700</v>
      </c>
      <c r="D96" s="57" t="s">
        <v>365</v>
      </c>
      <c r="E96" s="56">
        <v>15509897</v>
      </c>
      <c r="F96" s="62">
        <f>VLOOKUP(D96,Table10[],6,FALSE)</f>
        <v>0</v>
      </c>
      <c r="G96" s="62">
        <f>IF(VLOOKUP(D96,Table10[],9,FALSE)="Y",1,0)</f>
        <v>0</v>
      </c>
      <c r="H96" s="62">
        <f>VLOOKUP(D96,Table10[],4,FALSE)</f>
        <v>0</v>
      </c>
      <c r="I96" s="62">
        <f>IF(VLOOKUP(D96,Table10[],7,FALSE)="L",1,IF(VLOOKUP(D96,Table10[],7,FALSE)="H",1.5, 0))</f>
        <v>0</v>
      </c>
      <c r="J96" s="62">
        <f>IF(VLOOKUP(D96,Table10[],5,FALSE)&gt;0, 1,0)</f>
        <v>0</v>
      </c>
      <c r="K96" s="56" t="s">
        <v>366</v>
      </c>
      <c r="L96" s="56" t="str">
        <f>IF(VLOOKUP(C96,Synonyms!$A$2:$E$490,5,FALSE)=0,"",VLOOKUP(C96,Synonyms!$A$2:$E$490,5,FALSE))</f>
        <v>BDE-119</v>
      </c>
      <c r="M96" s="56">
        <v>0</v>
      </c>
      <c r="N96" s="56">
        <v>1</v>
      </c>
      <c r="O96" s="56">
        <f t="shared" si="5"/>
        <v>0</v>
      </c>
      <c r="P96" s="56">
        <f t="shared" si="6"/>
        <v>0</v>
      </c>
      <c r="Q96" s="56">
        <f>IF(VLOOKUP(D96,Table10[],8,FALSE)=0,"",VLOOKUP(D96,Table10[],8,FALSE))</f>
        <v>3</v>
      </c>
      <c r="R96" s="56" t="s">
        <v>1056</v>
      </c>
      <c r="S96" s="56">
        <v>0.99790000000000001</v>
      </c>
      <c r="T96" s="63">
        <f>IF(E96="nan","No CID", VLOOKUP(D96,Patents!$B$6:$V$493,13,FALSE))</f>
        <v>18</v>
      </c>
      <c r="U96" s="64">
        <f>IFERROR(VLOOKUP(D96,Patents!$B$6:$V$493,12,FALSE)/VLOOKUP(D96,Patents!$B$6:$V$493,13,FALSE),"")</f>
        <v>1</v>
      </c>
      <c r="V96" s="64">
        <f>IFERROR(VLOOKUP(D96,Patents!$B$6:$V$493,16,FALSE)/VLOOKUP(D96,Patents!$B$6:$V$493,17,FALSE),"")</f>
        <v>1</v>
      </c>
      <c r="W96" s="56" t="str">
        <f>IF(ISERROR(VLOOKUP(D96,'OFR Regulations'!B:D,3,FALSE)),"",VLOOKUP(D96,'OFR Regulations'!B:D,3,FALSE))</f>
        <v/>
      </c>
      <c r="X96" s="56" t="str">
        <f>IF(ISERROR(VLOOKUP(D96,'Reg List Summary'!$A$2:$D$141,4,FALSE)),"",VLOOKUP(D96,'Reg List Summary'!$A$2:$D$141,4,FALSE))</f>
        <v/>
      </c>
      <c r="Y96" s="56" t="b">
        <f t="shared" si="7"/>
        <v>1</v>
      </c>
      <c r="Z96" s="56">
        <f t="shared" si="8"/>
        <v>0</v>
      </c>
    </row>
    <row r="97" spans="1:26" x14ac:dyDescent="0.3">
      <c r="A97" s="56" t="s">
        <v>1703</v>
      </c>
      <c r="B97" s="56" t="s">
        <v>1092</v>
      </c>
      <c r="C97" s="57" t="s">
        <v>1702</v>
      </c>
      <c r="D97" s="57" t="s">
        <v>367</v>
      </c>
      <c r="E97" s="56">
        <v>16212144</v>
      </c>
      <c r="F97" s="62">
        <f>VLOOKUP(D97,Table10[],6,FALSE)</f>
        <v>0</v>
      </c>
      <c r="G97" s="62">
        <f>IF(VLOOKUP(D97,Table10[],9,FALSE)="Y",1,0)</f>
        <v>0</v>
      </c>
      <c r="H97" s="62">
        <f>VLOOKUP(D97,Table10[],4,FALSE)</f>
        <v>0</v>
      </c>
      <c r="I97" s="62">
        <f>IF(VLOOKUP(D97,Table10[],7,FALSE)="L",1,IF(VLOOKUP(D97,Table10[],7,FALSE)="H",1.5, 0))</f>
        <v>0</v>
      </c>
      <c r="J97" s="62">
        <f>IF(VLOOKUP(D97,Table10[],5,FALSE)&gt;0, 1,0)</f>
        <v>0</v>
      </c>
      <c r="K97" s="56" t="s">
        <v>368</v>
      </c>
      <c r="L97" s="56" t="str">
        <f>IF(VLOOKUP(C97,Synonyms!$A$2:$E$490,5,FALSE)=0,"",VLOOKUP(C97,Synonyms!$A$2:$E$490,5,FALSE))</f>
        <v/>
      </c>
      <c r="M97" s="56">
        <v>0</v>
      </c>
      <c r="N97" s="56">
        <v>0</v>
      </c>
      <c r="O97" s="56">
        <f t="shared" si="5"/>
        <v>0</v>
      </c>
      <c r="P97" s="56">
        <f t="shared" si="6"/>
        <v>0</v>
      </c>
      <c r="Q97" s="56" t="str">
        <f>IF(VLOOKUP(D97,Table10[],8,FALSE)=0,"",VLOOKUP(D97,Table10[],8,FALSE))</f>
        <v/>
      </c>
      <c r="R97" s="56" t="s">
        <v>1056</v>
      </c>
      <c r="S97" s="56">
        <v>0.99539999999999995</v>
      </c>
      <c r="T97" s="63">
        <f>IF(E97="nan","No CID", VLOOKUP(D97,Patents!$B$6:$V$493,13,FALSE))</f>
        <v>0</v>
      </c>
      <c r="U97" s="64" t="str">
        <f>IFERROR(VLOOKUP(D97,Patents!$B$6:$V$493,12,FALSE)/VLOOKUP(D97,Patents!$B$6:$V$493,13,FALSE),"")</f>
        <v/>
      </c>
      <c r="V97" s="64" t="str">
        <f>IFERROR(VLOOKUP(D97,Patents!$B$6:$V$493,16,FALSE)/VLOOKUP(D97,Patents!$B$6:$V$493,17,FALSE),"")</f>
        <v/>
      </c>
      <c r="W97" s="56" t="str">
        <f>IF(ISERROR(VLOOKUP(D97,'OFR Regulations'!B:D,3,FALSE)),"",VLOOKUP(D97,'OFR Regulations'!B:D,3,FALSE))</f>
        <v/>
      </c>
      <c r="X97" s="56" t="str">
        <f>IF(ISERROR(VLOOKUP(D97,'Reg List Summary'!$A$2:$D$141,4,FALSE)),"",VLOOKUP(D97,'Reg List Summary'!$A$2:$D$141,4,FALSE))</f>
        <v/>
      </c>
      <c r="Y97" s="56" t="b">
        <f t="shared" si="7"/>
        <v>1</v>
      </c>
      <c r="Z97" s="56">
        <f t="shared" si="8"/>
        <v>0</v>
      </c>
    </row>
    <row r="98" spans="1:26" x14ac:dyDescent="0.3">
      <c r="A98" s="56" t="s">
        <v>1705</v>
      </c>
      <c r="B98" s="56" t="s">
        <v>1092</v>
      </c>
      <c r="C98" s="57" t="s">
        <v>1704</v>
      </c>
      <c r="D98" s="57" t="s">
        <v>369</v>
      </c>
      <c r="E98" s="56">
        <v>12110099</v>
      </c>
      <c r="F98" s="62">
        <f>VLOOKUP(D98,Table10[],6,FALSE)</f>
        <v>0</v>
      </c>
      <c r="G98" s="62">
        <f>IF(VLOOKUP(D98,Table10[],9,FALSE)="Y",1,0)</f>
        <v>0</v>
      </c>
      <c r="H98" s="62">
        <f>VLOOKUP(D98,Table10[],4,FALSE)</f>
        <v>0</v>
      </c>
      <c r="I98" s="62">
        <f>IF(VLOOKUP(D98,Table10[],7,FALSE)="L",1,IF(VLOOKUP(D98,Table10[],7,FALSE)="H",1.5, 0))</f>
        <v>0</v>
      </c>
      <c r="J98" s="62">
        <f>IF(VLOOKUP(D98,Table10[],5,FALSE)&gt;0, 1,0)</f>
        <v>0</v>
      </c>
      <c r="K98" s="56" t="s">
        <v>370</v>
      </c>
      <c r="L98" s="56" t="str">
        <f>IF(VLOOKUP(C98,Synonyms!$A$2:$E$490,5,FALSE)=0,"",VLOOKUP(C98,Synonyms!$A$2:$E$490,5,FALSE))</f>
        <v>BDE-190</v>
      </c>
      <c r="M98" s="56">
        <v>0</v>
      </c>
      <c r="N98" s="56">
        <v>1</v>
      </c>
      <c r="O98" s="56">
        <f t="shared" si="5"/>
        <v>0</v>
      </c>
      <c r="P98" s="56">
        <f t="shared" si="6"/>
        <v>0</v>
      </c>
      <c r="Q98" s="56">
        <f>IF(VLOOKUP(D98,Table10[],8,FALSE)=0,"",VLOOKUP(D98,Table10[],8,FALSE))</f>
        <v>2</v>
      </c>
      <c r="R98" s="56" t="s">
        <v>1056</v>
      </c>
      <c r="S98" s="56">
        <v>0.99539999999999995</v>
      </c>
      <c r="T98" s="63">
        <f>IF(E98="nan","No CID", VLOOKUP(D98,Patents!$B$6:$V$493,13,FALSE))</f>
        <v>2</v>
      </c>
      <c r="U98" s="64">
        <f>IFERROR(VLOOKUP(D98,Patents!$B$6:$V$493,12,FALSE)/VLOOKUP(D98,Patents!$B$6:$V$493,13,FALSE),"")</f>
        <v>1</v>
      </c>
      <c r="V98" s="64" t="str">
        <f>IFERROR(VLOOKUP(D98,Patents!$B$6:$V$493,16,FALSE)/VLOOKUP(D98,Patents!$B$6:$V$493,17,FALSE),"")</f>
        <v/>
      </c>
      <c r="W98" s="56">
        <f>IF(ISERROR(VLOOKUP(D98,'OFR Regulations'!B:D,3,FALSE)),"",VLOOKUP(D98,'OFR Regulations'!B:D,3,FALSE))</f>
        <v>1</v>
      </c>
      <c r="X98" s="56">
        <f>IF(ISERROR(VLOOKUP(D98,'Reg List Summary'!$A$2:$D$141,4,FALSE)),"",VLOOKUP(D98,'Reg List Summary'!$A$2:$D$141,4,FALSE))</f>
        <v>1</v>
      </c>
      <c r="Y98" s="56" t="b">
        <f t="shared" si="7"/>
        <v>1</v>
      </c>
      <c r="Z98" s="56">
        <f t="shared" si="8"/>
        <v>0</v>
      </c>
    </row>
    <row r="99" spans="1:26" x14ac:dyDescent="0.3">
      <c r="A99" s="56" t="s">
        <v>1239</v>
      </c>
      <c r="B99" s="56" t="s">
        <v>1064</v>
      </c>
      <c r="C99" s="57" t="s">
        <v>1238</v>
      </c>
      <c r="D99" s="57" t="s">
        <v>236</v>
      </c>
      <c r="E99" s="56" t="s">
        <v>1240</v>
      </c>
      <c r="F99" s="62">
        <f>VLOOKUP(D99,Table10[],6,FALSE)</f>
        <v>0</v>
      </c>
      <c r="G99" s="62">
        <f>IF(VLOOKUP(D99,Table10[],9,FALSE)="Y",1,0)</f>
        <v>0</v>
      </c>
      <c r="H99" s="62" t="str">
        <f>VLOOKUP(D99,Table10[],4,FALSE)</f>
        <v>Active</v>
      </c>
      <c r="I99" s="62">
        <f>IF(VLOOKUP(D99,Table10[],7,FALSE)="L",1,IF(VLOOKUP(D99,Table10[],7,FALSE)="H",1.5, 0))</f>
        <v>0</v>
      </c>
      <c r="J99" s="62">
        <f>IF(VLOOKUP(D99,Table10[],5,FALSE)&gt;0, 1,0)</f>
        <v>1</v>
      </c>
      <c r="K99" s="56" t="s">
        <v>237</v>
      </c>
      <c r="L99" s="56" t="str">
        <f>IF(VLOOKUP(C99,Synonyms!$A$2:$E$490,5,FALSE)=0,"",VLOOKUP(C99,Synonyms!$A$2:$E$490,5,FALSE))</f>
        <v>TTBNPP</v>
      </c>
      <c r="M99" s="56">
        <v>0</v>
      </c>
      <c r="N99" s="56">
        <v>0</v>
      </c>
      <c r="O99" s="56">
        <f t="shared" si="5"/>
        <v>1</v>
      </c>
      <c r="P99" s="56">
        <f t="shared" si="6"/>
        <v>1</v>
      </c>
      <c r="Q99" s="56">
        <f>IF(VLOOKUP(D99,Table10[],8,FALSE)=0,"",VLOOKUP(D99,Table10[],8,FALSE))</f>
        <v>5</v>
      </c>
      <c r="R99" s="56" t="s">
        <v>1060</v>
      </c>
      <c r="S99" s="56">
        <v>0.96619999999999995</v>
      </c>
      <c r="T99" s="63" t="str">
        <f>IF(E99="nan","No CID", VLOOKUP(D99,Patents!$B$6:$V$493,13,FALSE))</f>
        <v>No CID</v>
      </c>
      <c r="U99" s="64" t="str">
        <f>IFERROR(VLOOKUP(D99,Patents!$B$6:$V$493,12,FALSE)/VLOOKUP(D99,Patents!$B$6:$V$493,13,FALSE),"")</f>
        <v/>
      </c>
      <c r="V99" s="64" t="str">
        <f>IFERROR(VLOOKUP(D99,Patents!$B$6:$V$493,16,FALSE)/VLOOKUP(D99,Patents!$B$6:$V$493,17,FALSE),"")</f>
        <v/>
      </c>
      <c r="W99" s="56">
        <f>IF(ISERROR(VLOOKUP(D99,'OFR Regulations'!B:D,3,FALSE)),"",VLOOKUP(D99,'OFR Regulations'!B:D,3,FALSE))</f>
        <v>2</v>
      </c>
      <c r="X99" s="56">
        <f>IF(ISERROR(VLOOKUP(D99,'Reg List Summary'!$A$2:$D$141,4,FALSE)),"",VLOOKUP(D99,'Reg List Summary'!$A$2:$D$141,4,FALSE))</f>
        <v>2</v>
      </c>
      <c r="Y99" s="56" t="b">
        <f t="shared" si="7"/>
        <v>1</v>
      </c>
      <c r="Z99" s="56">
        <f t="shared" si="8"/>
        <v>0</v>
      </c>
    </row>
    <row r="100" spans="1:26" x14ac:dyDescent="0.3">
      <c r="A100" s="56" t="s">
        <v>1242</v>
      </c>
      <c r="B100" s="56" t="s">
        <v>1163</v>
      </c>
      <c r="C100" s="57" t="s">
        <v>1241</v>
      </c>
      <c r="D100" s="57" t="s">
        <v>238</v>
      </c>
      <c r="E100" s="56">
        <v>29728</v>
      </c>
      <c r="F100" s="62">
        <f>VLOOKUP(D100,Table10[],6,FALSE)</f>
        <v>0</v>
      </c>
      <c r="G100" s="62">
        <f>IF(VLOOKUP(D100,Table10[],9,FALSE)="Y",1,0)</f>
        <v>0</v>
      </c>
      <c r="H100" s="62" t="str">
        <f>VLOOKUP(D100,Table10[],4,FALSE)</f>
        <v>Active</v>
      </c>
      <c r="I100" s="62">
        <f>IF(VLOOKUP(D100,Table10[],7,FALSE)="L",1,IF(VLOOKUP(D100,Table10[],7,FALSE)="H",1.5, 0))</f>
        <v>0</v>
      </c>
      <c r="J100" s="62">
        <f>IF(VLOOKUP(D100,Table10[],5,FALSE)&gt;0, 1,0)</f>
        <v>1</v>
      </c>
      <c r="K100" s="56" t="s">
        <v>239</v>
      </c>
      <c r="L100" s="56" t="str">
        <f>IF(VLOOKUP(C100,Synonyms!$A$2:$E$490,5,FALSE)=0,"",VLOOKUP(C100,Synonyms!$A$2:$E$490,5,FALSE))</f>
        <v>BRN 1762849</v>
      </c>
      <c r="M100" s="56">
        <v>0</v>
      </c>
      <c r="N100" s="56">
        <v>0</v>
      </c>
      <c r="O100" s="56">
        <f t="shared" si="5"/>
        <v>1</v>
      </c>
      <c r="P100" s="56">
        <f t="shared" si="6"/>
        <v>1</v>
      </c>
      <c r="Q100" s="56" t="str">
        <f>IF(VLOOKUP(D100,Table10[],8,FALSE)=0,"",VLOOKUP(D100,Table10[],8,FALSE))</f>
        <v/>
      </c>
      <c r="R100" s="56" t="s">
        <v>1056</v>
      </c>
      <c r="S100" s="56">
        <v>0.95979999999999999</v>
      </c>
      <c r="T100" s="63">
        <f>IF(E100="nan","No CID", VLOOKUP(D100,Patents!$B$6:$V$493,13,FALSE))</f>
        <v>804</v>
      </c>
      <c r="U100" s="64">
        <f>IFERROR(VLOOKUP(D100,Patents!$B$6:$V$493,12,FALSE)/VLOOKUP(D100,Patents!$B$6:$V$493,13,FALSE),"")</f>
        <v>0.65796019900497515</v>
      </c>
      <c r="V100" s="64">
        <f>IFERROR(VLOOKUP(D100,Patents!$B$6:$V$493,16,FALSE)/VLOOKUP(D100,Patents!$B$6:$V$493,17,FALSE),"")</f>
        <v>0.5</v>
      </c>
      <c r="W100" s="56" t="str">
        <f>IF(ISERROR(VLOOKUP(D100,'OFR Regulations'!B:D,3,FALSE)),"",VLOOKUP(D100,'OFR Regulations'!B:D,3,FALSE))</f>
        <v/>
      </c>
      <c r="X100" s="56" t="str">
        <f>IF(ISERROR(VLOOKUP(D100,'Reg List Summary'!$A$2:$D$141,4,FALSE)),"",VLOOKUP(D100,'Reg List Summary'!$A$2:$D$141,4,FALSE))</f>
        <v/>
      </c>
      <c r="Y100" s="56" t="b">
        <f t="shared" si="7"/>
        <v>1</v>
      </c>
      <c r="Z100" s="56">
        <f t="shared" si="8"/>
        <v>0</v>
      </c>
    </row>
    <row r="101" spans="1:26" x14ac:dyDescent="0.3">
      <c r="A101" s="56" t="s">
        <v>1707</v>
      </c>
      <c r="B101" s="56" t="s">
        <v>1077</v>
      </c>
      <c r="C101" s="57" t="s">
        <v>1706</v>
      </c>
      <c r="D101" s="57" t="s">
        <v>240</v>
      </c>
      <c r="E101" s="56" t="s">
        <v>1240</v>
      </c>
      <c r="F101" s="62">
        <f>VLOOKUP(D101,Table10[],6,FALSE)</f>
        <v>0</v>
      </c>
      <c r="G101" s="62">
        <f>IF(VLOOKUP(D101,Table10[],9,FALSE)="Y",1,0)</f>
        <v>0</v>
      </c>
      <c r="H101" s="62">
        <f>VLOOKUP(D101,Table10[],4,FALSE)</f>
        <v>0</v>
      </c>
      <c r="I101" s="62">
        <f>IF(VLOOKUP(D101,Table10[],7,FALSE)="L",1,IF(VLOOKUP(D101,Table10[],7,FALSE)="H",1.5, 0))</f>
        <v>0</v>
      </c>
      <c r="J101" s="62">
        <f>IF(VLOOKUP(D101,Table10[],5,FALSE)&gt;0, 1,0)</f>
        <v>0</v>
      </c>
      <c r="K101" s="56" t="s">
        <v>241</v>
      </c>
      <c r="L101" s="56" t="str">
        <f>IF(VLOOKUP(C101,Synonyms!$A$2:$E$490,5,FALSE)=0,"",VLOOKUP(C101,Synonyms!$A$2:$E$490,5,FALSE))</f>
        <v/>
      </c>
      <c r="M101" s="56">
        <v>0</v>
      </c>
      <c r="N101" s="56">
        <v>0</v>
      </c>
      <c r="O101" s="56">
        <f t="shared" si="5"/>
        <v>0</v>
      </c>
      <c r="P101" s="56">
        <f t="shared" si="6"/>
        <v>0</v>
      </c>
      <c r="Q101" s="56">
        <f>IF(VLOOKUP(D101,Table10[],8,FALSE)=0,"",VLOOKUP(D101,Table10[],8,FALSE))</f>
        <v>1</v>
      </c>
      <c r="R101" s="56" t="s">
        <v>1119</v>
      </c>
      <c r="S101" s="56">
        <v>0.77249999999999996</v>
      </c>
      <c r="T101" s="63" t="str">
        <f>IF(E101="nan","No CID", VLOOKUP(D101,Patents!$B$6:$V$493,13,FALSE))</f>
        <v>No CID</v>
      </c>
      <c r="U101" s="64" t="str">
        <f>IFERROR(VLOOKUP(D101,Patents!$B$6:$V$493,12,FALSE)/VLOOKUP(D101,Patents!$B$6:$V$493,13,FALSE),"")</f>
        <v/>
      </c>
      <c r="V101" s="64" t="str">
        <f>IFERROR(VLOOKUP(D101,Patents!$B$6:$V$493,16,FALSE)/VLOOKUP(D101,Patents!$B$6:$V$493,17,FALSE),"")</f>
        <v/>
      </c>
      <c r="W101" s="56" t="str">
        <f>IF(ISERROR(VLOOKUP(D101,'OFR Regulations'!B:D,3,FALSE)),"",VLOOKUP(D101,'OFR Regulations'!B:D,3,FALSE))</f>
        <v/>
      </c>
      <c r="X101" s="56" t="str">
        <f>IF(ISERROR(VLOOKUP(D101,'Reg List Summary'!$A$2:$D$141,4,FALSE)),"",VLOOKUP(D101,'Reg List Summary'!$A$2:$D$141,4,FALSE))</f>
        <v/>
      </c>
      <c r="Y101" s="56" t="b">
        <f t="shared" si="7"/>
        <v>1</v>
      </c>
      <c r="Z101" s="56">
        <f t="shared" si="8"/>
        <v>0</v>
      </c>
    </row>
    <row r="102" spans="1:26" x14ac:dyDescent="0.3">
      <c r="A102" s="56" t="s">
        <v>1244</v>
      </c>
      <c r="B102" s="56" t="s">
        <v>1116</v>
      </c>
      <c r="C102" s="57" t="s">
        <v>1243</v>
      </c>
      <c r="D102" s="57" t="s">
        <v>242</v>
      </c>
      <c r="E102" s="56">
        <v>62740</v>
      </c>
      <c r="F102" s="62">
        <f>VLOOKUP(D102,Table10[],6,FALSE)</f>
        <v>0</v>
      </c>
      <c r="G102" s="62">
        <f>IF(VLOOKUP(D102,Table10[],9,FALSE)="Y",1,0)</f>
        <v>0</v>
      </c>
      <c r="H102" s="62" t="str">
        <f>VLOOKUP(D102,Table10[],4,FALSE)</f>
        <v>Active</v>
      </c>
      <c r="I102" s="62">
        <f>IF(VLOOKUP(D102,Table10[],7,FALSE)="L",1,IF(VLOOKUP(D102,Table10[],7,FALSE)="H",1.5, 0))</f>
        <v>0</v>
      </c>
      <c r="J102" s="62">
        <f>IF(VLOOKUP(D102,Table10[],5,FALSE)&gt;0, 1,0)</f>
        <v>1</v>
      </c>
      <c r="K102" s="56" t="s">
        <v>243</v>
      </c>
      <c r="L102" s="56" t="str">
        <f>IF(VLOOKUP(C102,Synonyms!$A$2:$E$490,5,FALSE)=0,"",VLOOKUP(C102,Synonyms!$A$2:$E$490,5,FALSE))</f>
        <v/>
      </c>
      <c r="M102" s="56">
        <v>0</v>
      </c>
      <c r="N102" s="56">
        <v>0</v>
      </c>
      <c r="O102" s="56">
        <f t="shared" si="5"/>
        <v>1</v>
      </c>
      <c r="P102" s="56">
        <f t="shared" si="6"/>
        <v>1</v>
      </c>
      <c r="Q102" s="56" t="str">
        <f>IF(VLOOKUP(D102,Table10[],8,FALSE)=0,"",VLOOKUP(D102,Table10[],8,FALSE))</f>
        <v/>
      </c>
      <c r="R102" s="56" t="s">
        <v>1056</v>
      </c>
      <c r="S102" s="56">
        <v>0.78869999999999996</v>
      </c>
      <c r="T102" s="63">
        <f>IF(E102="nan","No CID", VLOOKUP(D102,Patents!$B$6:$V$493,13,FALSE))</f>
        <v>120</v>
      </c>
      <c r="U102" s="64">
        <f>IFERROR(VLOOKUP(D102,Patents!$B$6:$V$493,12,FALSE)/VLOOKUP(D102,Patents!$B$6:$V$493,13,FALSE),"")</f>
        <v>0.70833333333333337</v>
      </c>
      <c r="V102" s="64">
        <f>IFERROR(VLOOKUP(D102,Patents!$B$6:$V$493,16,FALSE)/VLOOKUP(D102,Patents!$B$6:$V$493,17,FALSE),"")</f>
        <v>0.5</v>
      </c>
      <c r="W102" s="56" t="str">
        <f>IF(ISERROR(VLOOKUP(D102,'OFR Regulations'!B:D,3,FALSE)),"",VLOOKUP(D102,'OFR Regulations'!B:D,3,FALSE))</f>
        <v/>
      </c>
      <c r="X102" s="56" t="str">
        <f>IF(ISERROR(VLOOKUP(D102,'Reg List Summary'!$A$2:$D$141,4,FALSE)),"",VLOOKUP(D102,'Reg List Summary'!$A$2:$D$141,4,FALSE))</f>
        <v/>
      </c>
      <c r="Y102" s="56" t="b">
        <f t="shared" si="7"/>
        <v>1</v>
      </c>
      <c r="Z102" s="56">
        <f t="shared" si="8"/>
        <v>0</v>
      </c>
    </row>
    <row r="103" spans="1:26" x14ac:dyDescent="0.3">
      <c r="A103" s="56" t="s">
        <v>1151</v>
      </c>
      <c r="B103" s="56" t="s">
        <v>1092</v>
      </c>
      <c r="C103" s="57" t="s">
        <v>1150</v>
      </c>
      <c r="D103" s="57" t="s">
        <v>244</v>
      </c>
      <c r="E103" s="56">
        <v>16305</v>
      </c>
      <c r="F103" s="62">
        <f>VLOOKUP(D103,Table10[],6,FALSE)</f>
        <v>0</v>
      </c>
      <c r="G103" s="62">
        <f>IF(VLOOKUP(D103,Table10[],9,FALSE)="Y",1,0)</f>
        <v>0</v>
      </c>
      <c r="H103" s="62" t="str">
        <f>VLOOKUP(D103,Table10[],4,FALSE)</f>
        <v>Active</v>
      </c>
      <c r="I103" s="62">
        <f>IF(VLOOKUP(D103,Table10[],7,FALSE)="L",1,IF(VLOOKUP(D103,Table10[],7,FALSE)="H",1.5, 0))</f>
        <v>0</v>
      </c>
      <c r="J103" s="62">
        <f>IF(VLOOKUP(D103,Table10[],5,FALSE)&gt;0, 1,0)</f>
        <v>1</v>
      </c>
      <c r="K103" s="56" t="s">
        <v>245</v>
      </c>
      <c r="L103" s="56" t="str">
        <f>IF(VLOOKUP(C103,Synonyms!$A$2:$E$490,5,FALSE)=0,"",VLOOKUP(C103,Synonyms!$A$2:$E$490,5,FALSE))</f>
        <v>BDE-15</v>
      </c>
      <c r="M103" s="56">
        <v>0</v>
      </c>
      <c r="N103" s="56">
        <v>1</v>
      </c>
      <c r="O103" s="56">
        <f t="shared" si="5"/>
        <v>1</v>
      </c>
      <c r="P103" s="56">
        <f t="shared" si="6"/>
        <v>1</v>
      </c>
      <c r="Q103" s="56">
        <f>IF(VLOOKUP(D103,Table10[],8,FALSE)=0,"",VLOOKUP(D103,Table10[],8,FALSE))</f>
        <v>2</v>
      </c>
      <c r="R103" s="56" t="s">
        <v>1056</v>
      </c>
      <c r="S103" s="56">
        <v>0.76980000000000004</v>
      </c>
      <c r="T103" s="63">
        <f>IF(E103="nan","No CID", VLOOKUP(D103,Patents!$B$6:$V$493,13,FALSE))</f>
        <v>1470</v>
      </c>
      <c r="U103" s="64">
        <f>IFERROR(VLOOKUP(D103,Patents!$B$6:$V$493,12,FALSE)/VLOOKUP(D103,Patents!$B$6:$V$493,13,FALSE),"")</f>
        <v>0.58775510204081638</v>
      </c>
      <c r="V103" s="64">
        <f>IFERROR(VLOOKUP(D103,Patents!$B$6:$V$493,16,FALSE)/VLOOKUP(D103,Patents!$B$6:$V$493,17,FALSE),"")</f>
        <v>0.73913043478260865</v>
      </c>
      <c r="W103" s="56" t="str">
        <f>IF(ISERROR(VLOOKUP(D103,'OFR Regulations'!B:D,3,FALSE)),"",VLOOKUP(D103,'OFR Regulations'!B:D,3,FALSE))</f>
        <v/>
      </c>
      <c r="X103" s="56" t="str">
        <f>IF(ISERROR(VLOOKUP(D103,'Reg List Summary'!$A$2:$D$141,4,FALSE)),"",VLOOKUP(D103,'Reg List Summary'!$A$2:$D$141,4,FALSE))</f>
        <v/>
      </c>
      <c r="Y103" s="56" t="b">
        <f t="shared" si="7"/>
        <v>1</v>
      </c>
      <c r="Z103" s="56">
        <f t="shared" si="8"/>
        <v>0</v>
      </c>
    </row>
    <row r="104" spans="1:26" x14ac:dyDescent="0.3">
      <c r="A104" s="56" t="s">
        <v>1246</v>
      </c>
      <c r="B104" s="56" t="s">
        <v>1104</v>
      </c>
      <c r="C104" s="57" t="s">
        <v>1245</v>
      </c>
      <c r="D104" s="57" t="s">
        <v>32</v>
      </c>
      <c r="E104" s="56">
        <v>89352</v>
      </c>
      <c r="F104" s="62">
        <f>VLOOKUP(D104,Table10[],6,FALSE)</f>
        <v>1</v>
      </c>
      <c r="G104" s="62">
        <f>IF(VLOOKUP(D104,Table10[],9,FALSE)="Y",1,0)</f>
        <v>0</v>
      </c>
      <c r="H104" s="62" t="str">
        <f>VLOOKUP(D104,Table10[],4,FALSE)</f>
        <v>Active</v>
      </c>
      <c r="I104" s="62">
        <f>IF(VLOOKUP(D104,Table10[],7,FALSE)="L",1,IF(VLOOKUP(D104,Table10[],7,FALSE)="H",1.5, 0))</f>
        <v>0</v>
      </c>
      <c r="J104" s="62">
        <f>IF(VLOOKUP(D104,Table10[],5,FALSE)&gt;0, 1,0)</f>
        <v>1</v>
      </c>
      <c r="K104" s="56" t="s">
        <v>246</v>
      </c>
      <c r="L104" s="56" t="str">
        <f>IF(VLOOKUP(C104,Synonyms!$A$2:$E$490,5,FALSE)=0,"",VLOOKUP(C104,Synonyms!$A$2:$E$490,5,FALSE))</f>
        <v/>
      </c>
      <c r="M104" s="56">
        <v>0</v>
      </c>
      <c r="N104" s="56">
        <v>0</v>
      </c>
      <c r="O104" s="56">
        <f t="shared" si="5"/>
        <v>2</v>
      </c>
      <c r="P104" s="56">
        <f t="shared" si="6"/>
        <v>1</v>
      </c>
      <c r="Q104" s="56">
        <f>IF(VLOOKUP(D104,Table10[],8,FALSE)=0,"",VLOOKUP(D104,Table10[],8,FALSE))</f>
        <v>4</v>
      </c>
      <c r="R104" s="56" t="s">
        <v>1060</v>
      </c>
      <c r="S104" s="56">
        <v>0.47220000000000001</v>
      </c>
      <c r="T104" s="63">
        <f>IF(E104="nan","No CID", VLOOKUP(D104,Patents!$B$6:$V$493,13,FALSE))</f>
        <v>43</v>
      </c>
      <c r="U104" s="64">
        <f>IFERROR(VLOOKUP(D104,Patents!$B$6:$V$493,12,FALSE)/VLOOKUP(D104,Patents!$B$6:$V$493,13,FALSE),"")</f>
        <v>0.90697674418604646</v>
      </c>
      <c r="V104" s="64">
        <f>IFERROR(VLOOKUP(D104,Patents!$B$6:$V$493,16,FALSE)/VLOOKUP(D104,Patents!$B$6:$V$493,17,FALSE),"")</f>
        <v>1</v>
      </c>
      <c r="W104" s="56">
        <f>IF(ISERROR(VLOOKUP(D104,'OFR Regulations'!B:D,3,FALSE)),"",VLOOKUP(D104,'OFR Regulations'!B:D,3,FALSE))</f>
        <v>1</v>
      </c>
      <c r="X104" s="56">
        <f>IF(ISERROR(VLOOKUP(D104,'Reg List Summary'!$A$2:$D$141,4,FALSE)),"",VLOOKUP(D104,'Reg List Summary'!$A$2:$D$141,4,FALSE))</f>
        <v>1</v>
      </c>
      <c r="Y104" s="56" t="b">
        <f t="shared" si="7"/>
        <v>1</v>
      </c>
      <c r="Z104" s="56">
        <f t="shared" si="8"/>
        <v>1</v>
      </c>
    </row>
    <row r="105" spans="1:26" x14ac:dyDescent="0.3">
      <c r="A105" s="56" t="s">
        <v>1709</v>
      </c>
      <c r="B105" s="56" t="s">
        <v>1092</v>
      </c>
      <c r="C105" s="57" t="s">
        <v>1708</v>
      </c>
      <c r="D105" s="57" t="s">
        <v>198</v>
      </c>
      <c r="E105" s="56">
        <v>15509898</v>
      </c>
      <c r="F105" s="62">
        <f>VLOOKUP(D105,Table10[],6,FALSE)</f>
        <v>0</v>
      </c>
      <c r="G105" s="62">
        <f>IF(VLOOKUP(D105,Table10[],9,FALSE)="Y",1,0)</f>
        <v>0</v>
      </c>
      <c r="H105" s="62">
        <f>VLOOKUP(D105,Table10[],4,FALSE)</f>
        <v>0</v>
      </c>
      <c r="I105" s="62">
        <f>IF(VLOOKUP(D105,Table10[],7,FALSE)="L",1,IF(VLOOKUP(D105,Table10[],7,FALSE)="H",1.5, 0))</f>
        <v>0</v>
      </c>
      <c r="J105" s="62">
        <f>IF(VLOOKUP(D105,Table10[],5,FALSE)&gt;0, 1,0)</f>
        <v>1</v>
      </c>
      <c r="K105" s="56" t="s">
        <v>199</v>
      </c>
      <c r="L105" s="56" t="str">
        <f>IF(VLOOKUP(C105,Synonyms!$A$2:$E$490,5,FALSE)=0,"",VLOOKUP(C105,Synonyms!$A$2:$E$490,5,FALSE))</f>
        <v>BDE-154</v>
      </c>
      <c r="M105" s="56">
        <v>0</v>
      </c>
      <c r="N105" s="56">
        <v>0</v>
      </c>
      <c r="O105" s="56">
        <f t="shared" si="5"/>
        <v>0</v>
      </c>
      <c r="P105" s="56">
        <f t="shared" si="6"/>
        <v>1</v>
      </c>
      <c r="Q105" s="56">
        <f>IF(VLOOKUP(D105,Table10[],8,FALSE)=0,"",VLOOKUP(D105,Table10[],8,FALSE))</f>
        <v>15</v>
      </c>
      <c r="R105" s="56" t="s">
        <v>1060</v>
      </c>
      <c r="S105" s="56">
        <v>0.99460000000000004</v>
      </c>
      <c r="T105" s="63">
        <f>IF(E105="nan","No CID", VLOOKUP(D105,Patents!$B$6:$V$493,13,FALSE))</f>
        <v>104</v>
      </c>
      <c r="U105" s="64">
        <f>IFERROR(VLOOKUP(D105,Patents!$B$6:$V$493,12,FALSE)/VLOOKUP(D105,Patents!$B$6:$V$493,13,FALSE),"")</f>
        <v>1</v>
      </c>
      <c r="V105" s="64">
        <f>IFERROR(VLOOKUP(D105,Patents!$B$6:$V$493,16,FALSE)/VLOOKUP(D105,Patents!$B$6:$V$493,17,FALSE),"")</f>
        <v>1</v>
      </c>
      <c r="W105" s="56">
        <f>IF(ISERROR(VLOOKUP(D105,'OFR Regulations'!B:D,3,FALSE)),"",VLOOKUP(D105,'OFR Regulations'!B:D,3,FALSE))</f>
        <v>2</v>
      </c>
      <c r="X105" s="56">
        <f>IF(ISERROR(VLOOKUP(D105,'Reg List Summary'!$A$2:$D$141,4,FALSE)),"",VLOOKUP(D105,'Reg List Summary'!$A$2:$D$141,4,FALSE))</f>
        <v>2</v>
      </c>
      <c r="Y105" s="56" t="b">
        <f t="shared" si="7"/>
        <v>1</v>
      </c>
      <c r="Z105" s="56">
        <f t="shared" si="8"/>
        <v>0</v>
      </c>
    </row>
    <row r="106" spans="1:26" x14ac:dyDescent="0.3">
      <c r="A106" s="56" t="s">
        <v>1711</v>
      </c>
      <c r="B106" s="56" t="s">
        <v>1092</v>
      </c>
      <c r="C106" s="57" t="s">
        <v>1710</v>
      </c>
      <c r="D106" s="57" t="s">
        <v>200</v>
      </c>
      <c r="E106" s="56">
        <v>15509899</v>
      </c>
      <c r="F106" s="62">
        <f>VLOOKUP(D106,Table10[],6,FALSE)</f>
        <v>0</v>
      </c>
      <c r="G106" s="62">
        <f>IF(VLOOKUP(D106,Table10[],9,FALSE)="Y",1,0)</f>
        <v>0</v>
      </c>
      <c r="H106" s="62">
        <f>VLOOKUP(D106,Table10[],4,FALSE)</f>
        <v>0</v>
      </c>
      <c r="I106" s="62">
        <f>IF(VLOOKUP(D106,Table10[],7,FALSE)="L",1,IF(VLOOKUP(D106,Table10[],7,FALSE)="H",1.5, 0))</f>
        <v>0</v>
      </c>
      <c r="J106" s="62">
        <f>IF(VLOOKUP(D106,Table10[],5,FALSE)&gt;0, 1,0)</f>
        <v>1</v>
      </c>
      <c r="K106" s="56" t="s">
        <v>201</v>
      </c>
      <c r="L106" s="56" t="str">
        <f>IF(VLOOKUP(C106,Synonyms!$A$2:$E$490,5,FALSE)=0,"",VLOOKUP(C106,Synonyms!$A$2:$E$490,5,FALSE))</f>
        <v>BDE-183</v>
      </c>
      <c r="M106" s="56">
        <v>0</v>
      </c>
      <c r="N106" s="56">
        <v>0</v>
      </c>
      <c r="O106" s="56">
        <f t="shared" si="5"/>
        <v>0</v>
      </c>
      <c r="P106" s="56">
        <f t="shared" si="6"/>
        <v>1</v>
      </c>
      <c r="Q106" s="56">
        <f>IF(VLOOKUP(D106,Table10[],8,FALSE)=0,"",VLOOKUP(D106,Table10[],8,FALSE))</f>
        <v>16</v>
      </c>
      <c r="R106" s="56" t="s">
        <v>1060</v>
      </c>
      <c r="S106" s="56">
        <v>0.997</v>
      </c>
      <c r="T106" s="63">
        <f>IF(E106="nan","No CID", VLOOKUP(D106,Patents!$B$6:$V$493,13,FALSE))</f>
        <v>71</v>
      </c>
      <c r="U106" s="64">
        <f>IFERROR(VLOOKUP(D106,Patents!$B$6:$V$493,12,FALSE)/VLOOKUP(D106,Patents!$B$6:$V$493,13,FALSE),"")</f>
        <v>1</v>
      </c>
      <c r="V106" s="64">
        <f>IFERROR(VLOOKUP(D106,Patents!$B$6:$V$493,16,FALSE)/VLOOKUP(D106,Patents!$B$6:$V$493,17,FALSE),"")</f>
        <v>1</v>
      </c>
      <c r="W106" s="56">
        <f>IF(ISERROR(VLOOKUP(D106,'OFR Regulations'!B:D,3,FALSE)),"",VLOOKUP(D106,'OFR Regulations'!B:D,3,FALSE))</f>
        <v>2</v>
      </c>
      <c r="X106" s="56">
        <f>IF(ISERROR(VLOOKUP(D106,'Reg List Summary'!$A$2:$D$141,4,FALSE)),"",VLOOKUP(D106,'Reg List Summary'!$A$2:$D$141,4,FALSE))</f>
        <v>2</v>
      </c>
      <c r="Y106" s="56" t="b">
        <f t="shared" si="7"/>
        <v>1</v>
      </c>
      <c r="Z106" s="56">
        <f t="shared" si="8"/>
        <v>0</v>
      </c>
    </row>
    <row r="107" spans="1:26" x14ac:dyDescent="0.3">
      <c r="A107" s="56" t="s">
        <v>2054</v>
      </c>
      <c r="B107" s="56" t="s">
        <v>1057</v>
      </c>
      <c r="C107" s="57" t="s">
        <v>2053</v>
      </c>
      <c r="D107" s="57" t="s">
        <v>251</v>
      </c>
      <c r="E107" s="56" t="s">
        <v>1240</v>
      </c>
      <c r="F107" s="62">
        <f>VLOOKUP(D107,Table10[],6,FALSE)</f>
        <v>0</v>
      </c>
      <c r="G107" s="62">
        <f>IF(VLOOKUP(D107,Table10[],9,FALSE)="Y",1,0)</f>
        <v>0</v>
      </c>
      <c r="H107" s="62" t="str">
        <f>VLOOKUP(D107,Table10[],4,FALSE)</f>
        <v>Active</v>
      </c>
      <c r="I107" s="62">
        <f>IF(VLOOKUP(D107,Table10[],7,FALSE)="L",1,IF(VLOOKUP(D107,Table10[],7,FALSE)="H",1.5, 0))</f>
        <v>0</v>
      </c>
      <c r="J107" s="62">
        <f>IF(VLOOKUP(D107,Table10[],5,FALSE)&gt;0, 1,0)</f>
        <v>0</v>
      </c>
      <c r="K107" s="56" t="s">
        <v>252</v>
      </c>
      <c r="L107" s="56" t="str">
        <f>IF(VLOOKUP(C107,Synonyms!$A$2:$E$490,5,FALSE)=0,"",VLOOKUP(C107,Synonyms!$A$2:$E$490,5,FALSE))</f>
        <v/>
      </c>
      <c r="M107" s="56">
        <v>1</v>
      </c>
      <c r="N107" s="56">
        <v>0</v>
      </c>
      <c r="O107" s="56">
        <f t="shared" si="5"/>
        <v>1</v>
      </c>
      <c r="P107" s="56">
        <f t="shared" si="6"/>
        <v>0</v>
      </c>
      <c r="Q107" s="56" t="str">
        <f>IF(VLOOKUP(D107,Table10[],8,FALSE)=0,"",VLOOKUP(D107,Table10[],8,FALSE))</f>
        <v/>
      </c>
      <c r="R107" s="56" t="s">
        <v>1119</v>
      </c>
      <c r="S107" s="56"/>
      <c r="T107" s="63" t="str">
        <f>IF(E107="nan","No CID", VLOOKUP(D107,Patents!$B$6:$V$493,13,FALSE))</f>
        <v>No CID</v>
      </c>
      <c r="U107" s="64" t="str">
        <f>IFERROR(VLOOKUP(D107,Patents!$B$6:$V$493,12,FALSE)/VLOOKUP(D107,Patents!$B$6:$V$493,13,FALSE),"")</f>
        <v/>
      </c>
      <c r="V107" s="64" t="str">
        <f>IFERROR(VLOOKUP(D107,Patents!$B$6:$V$493,16,FALSE)/VLOOKUP(D107,Patents!$B$6:$V$493,17,FALSE),"")</f>
        <v/>
      </c>
      <c r="W107" s="56" t="str">
        <f>IF(ISERROR(VLOOKUP(D107,'OFR Regulations'!B:D,3,FALSE)),"",VLOOKUP(D107,'OFR Regulations'!B:D,3,FALSE))</f>
        <v/>
      </c>
      <c r="X107" s="56" t="str">
        <f>IF(ISERROR(VLOOKUP(D107,'Reg List Summary'!$A$2:$D$141,4,FALSE)),"",VLOOKUP(D107,'Reg List Summary'!$A$2:$D$141,4,FALSE))</f>
        <v/>
      </c>
      <c r="Y107" s="56" t="b">
        <f t="shared" si="7"/>
        <v>1</v>
      </c>
      <c r="Z107" s="56">
        <f t="shared" si="8"/>
        <v>0</v>
      </c>
    </row>
    <row r="108" spans="1:26" x14ac:dyDescent="0.3">
      <c r="A108" s="56" t="s">
        <v>2056</v>
      </c>
      <c r="B108" s="56" t="s">
        <v>1057</v>
      </c>
      <c r="C108" s="57" t="s">
        <v>2055</v>
      </c>
      <c r="D108" s="57" t="s">
        <v>253</v>
      </c>
      <c r="E108" s="56" t="s">
        <v>1240</v>
      </c>
      <c r="F108" s="62">
        <f>VLOOKUP(D108,Table10[],6,FALSE)</f>
        <v>0</v>
      </c>
      <c r="G108" s="62">
        <f>IF(VLOOKUP(D108,Table10[],9,FALSE)="Y",1,0)</f>
        <v>0</v>
      </c>
      <c r="H108" s="62" t="str">
        <f>VLOOKUP(D108,Table10[],4,FALSE)</f>
        <v>Active</v>
      </c>
      <c r="I108" s="62">
        <f>IF(VLOOKUP(D108,Table10[],7,FALSE)="L",1,IF(VLOOKUP(D108,Table10[],7,FALSE)="H",1.5, 0))</f>
        <v>0</v>
      </c>
      <c r="J108" s="62">
        <f>IF(VLOOKUP(D108,Table10[],5,FALSE)&gt;0, 1,0)</f>
        <v>0</v>
      </c>
      <c r="K108" s="56" t="s">
        <v>254</v>
      </c>
      <c r="L108" s="56" t="str">
        <f>IF(VLOOKUP(C108,Synonyms!$A$2:$E$490,5,FALSE)=0,"",VLOOKUP(C108,Synonyms!$A$2:$E$490,5,FALSE))</f>
        <v/>
      </c>
      <c r="M108" s="56">
        <v>1</v>
      </c>
      <c r="N108" s="56">
        <v>0</v>
      </c>
      <c r="O108" s="56">
        <f t="shared" si="5"/>
        <v>1</v>
      </c>
      <c r="P108" s="56">
        <f t="shared" si="6"/>
        <v>0</v>
      </c>
      <c r="Q108" s="56" t="str">
        <f>IF(VLOOKUP(D108,Table10[],8,FALSE)=0,"",VLOOKUP(D108,Table10[],8,FALSE))</f>
        <v/>
      </c>
      <c r="R108" s="56" t="s">
        <v>1119</v>
      </c>
      <c r="S108" s="56"/>
      <c r="T108" s="63" t="str">
        <f>IF(E108="nan","No CID", VLOOKUP(D108,Patents!$B$6:$V$493,13,FALSE))</f>
        <v>No CID</v>
      </c>
      <c r="U108" s="64" t="str">
        <f>IFERROR(VLOOKUP(D108,Patents!$B$6:$V$493,12,FALSE)/VLOOKUP(D108,Patents!$B$6:$V$493,13,FALSE),"")</f>
        <v/>
      </c>
      <c r="V108" s="64" t="str">
        <f>IFERROR(VLOOKUP(D108,Patents!$B$6:$V$493,16,FALSE)/VLOOKUP(D108,Patents!$B$6:$V$493,17,FALSE),"")</f>
        <v/>
      </c>
      <c r="W108" s="56" t="str">
        <f>IF(ISERROR(VLOOKUP(D108,'OFR Regulations'!B:D,3,FALSE)),"",VLOOKUP(D108,'OFR Regulations'!B:D,3,FALSE))</f>
        <v/>
      </c>
      <c r="X108" s="56" t="str">
        <f>IF(ISERROR(VLOOKUP(D108,'Reg List Summary'!$A$2:$D$141,4,FALSE)),"",VLOOKUP(D108,'Reg List Summary'!$A$2:$D$141,4,FALSE))</f>
        <v/>
      </c>
      <c r="Y108" s="56" t="b">
        <f t="shared" si="7"/>
        <v>1</v>
      </c>
      <c r="Z108" s="56">
        <f t="shared" si="8"/>
        <v>0</v>
      </c>
    </row>
    <row r="109" spans="1:26" x14ac:dyDescent="0.3">
      <c r="A109" s="56" t="s">
        <v>2058</v>
      </c>
      <c r="B109" s="56" t="s">
        <v>1057</v>
      </c>
      <c r="C109" s="57" t="s">
        <v>2057</v>
      </c>
      <c r="D109" s="57" t="s">
        <v>255</v>
      </c>
      <c r="E109" s="56" t="s">
        <v>1240</v>
      </c>
      <c r="F109" s="62">
        <f>VLOOKUP(D109,Table10[],6,FALSE)</f>
        <v>0</v>
      </c>
      <c r="G109" s="62">
        <f>IF(VLOOKUP(D109,Table10[],9,FALSE)="Y",1,0)</f>
        <v>0</v>
      </c>
      <c r="H109" s="62" t="str">
        <f>VLOOKUP(D109,Table10[],4,FALSE)</f>
        <v>Active</v>
      </c>
      <c r="I109" s="62">
        <f>IF(VLOOKUP(D109,Table10[],7,FALSE)="L",1,IF(VLOOKUP(D109,Table10[],7,FALSE)="H",1.5, 0))</f>
        <v>0</v>
      </c>
      <c r="J109" s="62">
        <f>IF(VLOOKUP(D109,Table10[],5,FALSE)&gt;0, 1,0)</f>
        <v>0</v>
      </c>
      <c r="K109" s="56" t="s">
        <v>256</v>
      </c>
      <c r="L109" s="56" t="str">
        <f>IF(VLOOKUP(C109,Synonyms!$A$2:$E$490,5,FALSE)=0,"",VLOOKUP(C109,Synonyms!$A$2:$E$490,5,FALSE))</f>
        <v>BRN 1304582</v>
      </c>
      <c r="M109" s="56">
        <v>1</v>
      </c>
      <c r="N109" s="56">
        <v>0</v>
      </c>
      <c r="O109" s="56">
        <f t="shared" si="5"/>
        <v>1</v>
      </c>
      <c r="P109" s="56">
        <f t="shared" si="6"/>
        <v>0</v>
      </c>
      <c r="Q109" s="56" t="str">
        <f>IF(VLOOKUP(D109,Table10[],8,FALSE)=0,"",VLOOKUP(D109,Table10[],8,FALSE))</f>
        <v/>
      </c>
      <c r="R109" s="56" t="s">
        <v>1119</v>
      </c>
      <c r="S109" s="56"/>
      <c r="T109" s="63" t="str">
        <f>IF(E109="nan","No CID", VLOOKUP(D109,Patents!$B$6:$V$493,13,FALSE))</f>
        <v>No CID</v>
      </c>
      <c r="U109" s="64" t="str">
        <f>IFERROR(VLOOKUP(D109,Patents!$B$6:$V$493,12,FALSE)/VLOOKUP(D109,Patents!$B$6:$V$493,13,FALSE),"")</f>
        <v/>
      </c>
      <c r="V109" s="64" t="str">
        <f>IFERROR(VLOOKUP(D109,Patents!$B$6:$V$493,16,FALSE)/VLOOKUP(D109,Patents!$B$6:$V$493,17,FALSE),"")</f>
        <v/>
      </c>
      <c r="W109" s="56" t="str">
        <f>IF(ISERROR(VLOOKUP(D109,'OFR Regulations'!B:D,3,FALSE)),"",VLOOKUP(D109,'OFR Regulations'!B:D,3,FALSE))</f>
        <v/>
      </c>
      <c r="X109" s="56" t="str">
        <f>IF(ISERROR(VLOOKUP(D109,'Reg List Summary'!$A$2:$D$141,4,FALSE)),"",VLOOKUP(D109,'Reg List Summary'!$A$2:$D$141,4,FALSE))</f>
        <v/>
      </c>
      <c r="Y109" s="56" t="b">
        <f t="shared" si="7"/>
        <v>1</v>
      </c>
      <c r="Z109" s="56">
        <f t="shared" si="8"/>
        <v>0</v>
      </c>
    </row>
    <row r="110" spans="1:26" x14ac:dyDescent="0.3">
      <c r="A110" s="56" t="s">
        <v>2060</v>
      </c>
      <c r="B110" s="56" t="s">
        <v>1057</v>
      </c>
      <c r="C110" s="57" t="s">
        <v>2059</v>
      </c>
      <c r="D110" s="57" t="s">
        <v>257</v>
      </c>
      <c r="E110" s="56" t="s">
        <v>1240</v>
      </c>
      <c r="F110" s="62">
        <f>VLOOKUP(D110,Table10[],6,FALSE)</f>
        <v>0</v>
      </c>
      <c r="G110" s="62">
        <f>IF(VLOOKUP(D110,Table10[],9,FALSE)="Y",1,0)</f>
        <v>0</v>
      </c>
      <c r="H110" s="62" t="str">
        <f>VLOOKUP(D110,Table10[],4,FALSE)</f>
        <v>Active</v>
      </c>
      <c r="I110" s="62">
        <f>IF(VLOOKUP(D110,Table10[],7,FALSE)="L",1,IF(VLOOKUP(D110,Table10[],7,FALSE)="H",1.5, 0))</f>
        <v>0</v>
      </c>
      <c r="J110" s="62">
        <f>IF(VLOOKUP(D110,Table10[],5,FALSE)&gt;0, 1,0)</f>
        <v>0</v>
      </c>
      <c r="K110" s="56" t="s">
        <v>258</v>
      </c>
      <c r="L110" s="56" t="str">
        <f>IF(VLOOKUP(C110,Synonyms!$A$2:$E$490,5,FALSE)=0,"",VLOOKUP(C110,Synonyms!$A$2:$E$490,5,FALSE))</f>
        <v/>
      </c>
      <c r="M110" s="56">
        <v>1</v>
      </c>
      <c r="N110" s="56">
        <v>0</v>
      </c>
      <c r="O110" s="56">
        <f t="shared" si="5"/>
        <v>1</v>
      </c>
      <c r="P110" s="56">
        <f t="shared" si="6"/>
        <v>0</v>
      </c>
      <c r="Q110" s="56" t="str">
        <f>IF(VLOOKUP(D110,Table10[],8,FALSE)=0,"",VLOOKUP(D110,Table10[],8,FALSE))</f>
        <v/>
      </c>
      <c r="R110" s="56" t="s">
        <v>1119</v>
      </c>
      <c r="S110" s="56"/>
      <c r="T110" s="63" t="str">
        <f>IF(E110="nan","No CID", VLOOKUP(D110,Patents!$B$6:$V$493,13,FALSE))</f>
        <v>No CID</v>
      </c>
      <c r="U110" s="64" t="str">
        <f>IFERROR(VLOOKUP(D110,Patents!$B$6:$V$493,12,FALSE)/VLOOKUP(D110,Patents!$B$6:$V$493,13,FALSE),"")</f>
        <v/>
      </c>
      <c r="V110" s="64" t="str">
        <f>IFERROR(VLOOKUP(D110,Patents!$B$6:$V$493,16,FALSE)/VLOOKUP(D110,Patents!$B$6:$V$493,17,FALSE),"")</f>
        <v/>
      </c>
      <c r="W110" s="56" t="str">
        <f>IF(ISERROR(VLOOKUP(D110,'OFR Regulations'!B:D,3,FALSE)),"",VLOOKUP(D110,'OFR Regulations'!B:D,3,FALSE))</f>
        <v/>
      </c>
      <c r="X110" s="56" t="str">
        <f>IF(ISERROR(VLOOKUP(D110,'Reg List Summary'!$A$2:$D$141,4,FALSE)),"",VLOOKUP(D110,'Reg List Summary'!$A$2:$D$141,4,FALSE))</f>
        <v/>
      </c>
      <c r="Y110" s="56" t="b">
        <f t="shared" si="7"/>
        <v>1</v>
      </c>
      <c r="Z110" s="56">
        <f t="shared" si="8"/>
        <v>0</v>
      </c>
    </row>
    <row r="111" spans="1:26" x14ac:dyDescent="0.3">
      <c r="A111" s="56" t="s">
        <v>2062</v>
      </c>
      <c r="B111" s="56" t="s">
        <v>1057</v>
      </c>
      <c r="C111" s="57" t="s">
        <v>2061</v>
      </c>
      <c r="D111" s="57" t="s">
        <v>259</v>
      </c>
      <c r="E111" s="56" t="s">
        <v>1240</v>
      </c>
      <c r="F111" s="62">
        <f>VLOOKUP(D111,Table10[],6,FALSE)</f>
        <v>0</v>
      </c>
      <c r="G111" s="62">
        <f>IF(VLOOKUP(D111,Table10[],9,FALSE)="Y",1,0)</f>
        <v>0</v>
      </c>
      <c r="H111" s="62" t="str">
        <f>VLOOKUP(D111,Table10[],4,FALSE)</f>
        <v>Active</v>
      </c>
      <c r="I111" s="62">
        <f>IF(VLOOKUP(D111,Table10[],7,FALSE)="L",1,IF(VLOOKUP(D111,Table10[],7,FALSE)="H",1.5, 0))</f>
        <v>0</v>
      </c>
      <c r="J111" s="62">
        <f>IF(VLOOKUP(D111,Table10[],5,FALSE)&gt;0, 1,0)</f>
        <v>0</v>
      </c>
      <c r="K111" s="56" t="s">
        <v>260</v>
      </c>
      <c r="L111" s="56" t="str">
        <f>IF(VLOOKUP(C111,Synonyms!$A$2:$E$490,5,FALSE)=0,"",VLOOKUP(C111,Synonyms!$A$2:$E$490,5,FALSE))</f>
        <v/>
      </c>
      <c r="M111" s="56">
        <v>1</v>
      </c>
      <c r="N111" s="56">
        <v>0</v>
      </c>
      <c r="O111" s="56">
        <f t="shared" si="5"/>
        <v>1</v>
      </c>
      <c r="P111" s="56">
        <f t="shared" si="6"/>
        <v>0</v>
      </c>
      <c r="Q111" s="56" t="str">
        <f>IF(VLOOKUP(D111,Table10[],8,FALSE)=0,"",VLOOKUP(D111,Table10[],8,FALSE))</f>
        <v/>
      </c>
      <c r="R111" s="56" t="s">
        <v>1119</v>
      </c>
      <c r="S111" s="56"/>
      <c r="T111" s="63" t="str">
        <f>IF(E111="nan","No CID", VLOOKUP(D111,Patents!$B$6:$V$493,13,FALSE))</f>
        <v>No CID</v>
      </c>
      <c r="U111" s="64" t="str">
        <f>IFERROR(VLOOKUP(D111,Patents!$B$6:$V$493,12,FALSE)/VLOOKUP(D111,Patents!$B$6:$V$493,13,FALSE),"")</f>
        <v/>
      </c>
      <c r="V111" s="64" t="str">
        <f>IFERROR(VLOOKUP(D111,Patents!$B$6:$V$493,16,FALSE)/VLOOKUP(D111,Patents!$B$6:$V$493,17,FALSE),"")</f>
        <v/>
      </c>
      <c r="W111" s="56" t="str">
        <f>IF(ISERROR(VLOOKUP(D111,'OFR Regulations'!B:D,3,FALSE)),"",VLOOKUP(D111,'OFR Regulations'!B:D,3,FALSE))</f>
        <v/>
      </c>
      <c r="X111" s="56" t="str">
        <f>IF(ISERROR(VLOOKUP(D111,'Reg List Summary'!$A$2:$D$141,4,FALSE)),"",VLOOKUP(D111,'Reg List Summary'!$A$2:$D$141,4,FALSE))</f>
        <v/>
      </c>
      <c r="Y111" s="56" t="b">
        <f t="shared" si="7"/>
        <v>1</v>
      </c>
      <c r="Z111" s="56">
        <f t="shared" si="8"/>
        <v>0</v>
      </c>
    </row>
    <row r="112" spans="1:26" x14ac:dyDescent="0.3">
      <c r="A112" s="56" t="s">
        <v>1153</v>
      </c>
      <c r="B112" s="56" t="s">
        <v>1077</v>
      </c>
      <c r="C112" s="57" t="s">
        <v>1152</v>
      </c>
      <c r="D112" s="57" t="s">
        <v>261</v>
      </c>
      <c r="E112" s="56">
        <v>16449</v>
      </c>
      <c r="F112" s="62">
        <f>VLOOKUP(D112,Table10[],6,FALSE)</f>
        <v>0</v>
      </c>
      <c r="G112" s="62">
        <f>IF(VLOOKUP(D112,Table10[],9,FALSE)="Y",1,0)</f>
        <v>0</v>
      </c>
      <c r="H112" s="62" t="str">
        <f>VLOOKUP(D112,Table10[],4,FALSE)</f>
        <v>Active</v>
      </c>
      <c r="I112" s="62">
        <f>IF(VLOOKUP(D112,Table10[],7,FALSE)="L",1,IF(VLOOKUP(D112,Table10[],7,FALSE)="H",1.5, 0))</f>
        <v>0</v>
      </c>
      <c r="J112" s="62">
        <f>IF(VLOOKUP(D112,Table10[],5,FALSE)&gt;0, 1,0)</f>
        <v>1</v>
      </c>
      <c r="K112" s="56" t="s">
        <v>262</v>
      </c>
      <c r="L112" s="56" t="str">
        <f>IF(VLOOKUP(C112,Synonyms!$A$2:$E$490,5,FALSE)=0,"",VLOOKUP(C112,Synonyms!$A$2:$E$490,5,FALSE))</f>
        <v/>
      </c>
      <c r="M112" s="56">
        <v>0</v>
      </c>
      <c r="N112" s="56">
        <v>1</v>
      </c>
      <c r="O112" s="56">
        <f t="shared" si="5"/>
        <v>1</v>
      </c>
      <c r="P112" s="56">
        <f t="shared" si="6"/>
        <v>1</v>
      </c>
      <c r="Q112" s="56">
        <f>IF(VLOOKUP(D112,Table10[],8,FALSE)=0,"",VLOOKUP(D112,Table10[],8,FALSE))</f>
        <v>1</v>
      </c>
      <c r="R112" s="56" t="s">
        <v>1119</v>
      </c>
      <c r="S112" s="56">
        <v>0.80030000000000001</v>
      </c>
      <c r="T112" s="63">
        <f>IF(E112="nan","No CID", VLOOKUP(D112,Patents!$B$6:$V$493,13,FALSE))</f>
        <v>2611</v>
      </c>
      <c r="U112" s="64">
        <f>IFERROR(VLOOKUP(D112,Patents!$B$6:$V$493,12,FALSE)/VLOOKUP(D112,Patents!$B$6:$V$493,13,FALSE),"")</f>
        <v>0.69513596323247795</v>
      </c>
      <c r="V112" s="64">
        <f>IFERROR(VLOOKUP(D112,Patents!$B$6:$V$493,16,FALSE)/VLOOKUP(D112,Patents!$B$6:$V$493,17,FALSE),"")</f>
        <v>0.5</v>
      </c>
      <c r="W112" s="56">
        <f>IF(ISERROR(VLOOKUP(D112,'OFR Regulations'!B:D,3,FALSE)),"",VLOOKUP(D112,'OFR Regulations'!B:D,3,FALSE))</f>
        <v>1</v>
      </c>
      <c r="X112" s="56">
        <f>IF(ISERROR(VLOOKUP(D112,'Reg List Summary'!$A$2:$D$141,4,FALSE)),"",VLOOKUP(D112,'Reg List Summary'!$A$2:$D$141,4,FALSE))</f>
        <v>1</v>
      </c>
      <c r="Y112" s="56" t="b">
        <f t="shared" si="7"/>
        <v>1</v>
      </c>
      <c r="Z112" s="56">
        <f t="shared" si="8"/>
        <v>0</v>
      </c>
    </row>
    <row r="113" spans="1:26" x14ac:dyDescent="0.3">
      <c r="A113" s="56" t="s">
        <v>1713</v>
      </c>
      <c r="B113" s="56" t="s">
        <v>1104</v>
      </c>
      <c r="C113" s="57" t="s">
        <v>1712</v>
      </c>
      <c r="D113" s="57" t="s">
        <v>302</v>
      </c>
      <c r="E113" s="56">
        <v>53856363</v>
      </c>
      <c r="F113" s="62">
        <f>VLOOKUP(D113,Table10[],6,FALSE)</f>
        <v>0</v>
      </c>
      <c r="G113" s="62">
        <f>IF(VLOOKUP(D113,Table10[],9,FALSE)="Y",1,0)</f>
        <v>0</v>
      </c>
      <c r="H113" s="62">
        <f>VLOOKUP(D113,Table10[],4,FALSE)</f>
        <v>0</v>
      </c>
      <c r="I113" s="62">
        <f>IF(VLOOKUP(D113,Table10[],7,FALSE)="L",1,IF(VLOOKUP(D113,Table10[],7,FALSE)="H",1.5, 0))</f>
        <v>0</v>
      </c>
      <c r="J113" s="62">
        <f>IF(VLOOKUP(D113,Table10[],5,FALSE)&gt;0, 1,0)</f>
        <v>0</v>
      </c>
      <c r="K113" s="56" t="s">
        <v>303</v>
      </c>
      <c r="L113" s="56" t="str">
        <f>IF(VLOOKUP(C113,Synonyms!$A$2:$E$490,5,FALSE)=0,"",VLOOKUP(C113,Synonyms!$A$2:$E$490,5,FALSE))</f>
        <v/>
      </c>
      <c r="M113" s="56">
        <v>0</v>
      </c>
      <c r="N113" s="56">
        <v>0</v>
      </c>
      <c r="O113" s="56">
        <f t="shared" si="5"/>
        <v>0</v>
      </c>
      <c r="P113" s="56">
        <f t="shared" si="6"/>
        <v>0</v>
      </c>
      <c r="Q113" s="56" t="str">
        <f>IF(VLOOKUP(D113,Table10[],8,FALSE)=0,"",VLOOKUP(D113,Table10[],8,FALSE))</f>
        <v/>
      </c>
      <c r="R113" s="56" t="s">
        <v>1119</v>
      </c>
      <c r="S113" s="56">
        <v>0.98070000000000002</v>
      </c>
      <c r="T113" s="63">
        <f>IF(E113="nan","No CID", VLOOKUP(D113,Patents!$B$6:$V$493,13,FALSE))</f>
        <v>16</v>
      </c>
      <c r="U113" s="64">
        <f>IFERROR(VLOOKUP(D113,Patents!$B$6:$V$493,12,FALSE)/VLOOKUP(D113,Patents!$B$6:$V$493,13,FALSE),"")</f>
        <v>0.8125</v>
      </c>
      <c r="V113" s="64">
        <f>IFERROR(VLOOKUP(D113,Patents!$B$6:$V$493,16,FALSE)/VLOOKUP(D113,Patents!$B$6:$V$493,17,FALSE),"")</f>
        <v>0.7857142857142857</v>
      </c>
      <c r="W113" s="56" t="str">
        <f>IF(ISERROR(VLOOKUP(D113,'OFR Regulations'!B:D,3,FALSE)),"",VLOOKUP(D113,'OFR Regulations'!B:D,3,FALSE))</f>
        <v/>
      </c>
      <c r="X113" s="56" t="str">
        <f>IF(ISERROR(VLOOKUP(D113,'Reg List Summary'!$A$2:$D$141,4,FALSE)),"",VLOOKUP(D113,'Reg List Summary'!$A$2:$D$141,4,FALSE))</f>
        <v/>
      </c>
      <c r="Y113" s="56" t="b">
        <f t="shared" si="7"/>
        <v>1</v>
      </c>
      <c r="Z113" s="56">
        <f t="shared" si="8"/>
        <v>0</v>
      </c>
    </row>
    <row r="114" spans="1:26" x14ac:dyDescent="0.3">
      <c r="A114" s="56" t="s">
        <v>2064</v>
      </c>
      <c r="B114" s="56" t="s">
        <v>1116</v>
      </c>
      <c r="C114" s="57" t="s">
        <v>2063</v>
      </c>
      <c r="D114" s="57" t="s">
        <v>265</v>
      </c>
      <c r="E114" s="56">
        <v>3015319</v>
      </c>
      <c r="F114" s="62">
        <f>VLOOKUP(D114,Table10[],6,FALSE)</f>
        <v>0</v>
      </c>
      <c r="G114" s="62">
        <f>IF(VLOOKUP(D114,Table10[],9,FALSE)="Y",1,0)</f>
        <v>0</v>
      </c>
      <c r="H114" s="62">
        <f>VLOOKUP(D114,Table10[],4,FALSE)</f>
        <v>0</v>
      </c>
      <c r="I114" s="62">
        <f>IF(VLOOKUP(D114,Table10[],7,FALSE)="L",1,IF(VLOOKUP(D114,Table10[],7,FALSE)="H",1.5, 0))</f>
        <v>0</v>
      </c>
      <c r="J114" s="62">
        <f>IF(VLOOKUP(D114,Table10[],5,FALSE)&gt;0, 1,0)</f>
        <v>0</v>
      </c>
      <c r="K114" s="56" t="s">
        <v>266</v>
      </c>
      <c r="L114" s="56" t="str">
        <f>IF(VLOOKUP(C114,Synonyms!$A$2:$E$490,5,FALSE)=0,"",VLOOKUP(C114,Synonyms!$A$2:$E$490,5,FALSE))</f>
        <v>(Allyloxy)tribromobenzene</v>
      </c>
      <c r="M114" s="56">
        <v>0</v>
      </c>
      <c r="N114" s="56">
        <v>0</v>
      </c>
      <c r="O114" s="56">
        <f t="shared" si="5"/>
        <v>0</v>
      </c>
      <c r="P114" s="56">
        <f t="shared" si="6"/>
        <v>0</v>
      </c>
      <c r="Q114" s="56" t="str">
        <f>IF(VLOOKUP(D114,Table10[],8,FALSE)=0,"",VLOOKUP(D114,Table10[],8,FALSE))</f>
        <v/>
      </c>
      <c r="R114" s="56" t="s">
        <v>1056</v>
      </c>
      <c r="S114" s="56">
        <v>0.96650000000000003</v>
      </c>
      <c r="T114" s="63">
        <f>IF(E114="nan","No CID", VLOOKUP(D114,Patents!$B$6:$V$493,13,FALSE))</f>
        <v>250</v>
      </c>
      <c r="U114" s="64">
        <f>IFERROR(VLOOKUP(D114,Patents!$B$6:$V$493,12,FALSE)/VLOOKUP(D114,Patents!$B$6:$V$493,13,FALSE),"")</f>
        <v>0.76</v>
      </c>
      <c r="V114" s="64">
        <f>IFERROR(VLOOKUP(D114,Patents!$B$6:$V$493,16,FALSE)/VLOOKUP(D114,Patents!$B$6:$V$493,17,FALSE),"")</f>
        <v>0.7890625</v>
      </c>
      <c r="W114" s="56" t="str">
        <f>IF(ISERROR(VLOOKUP(D114,'OFR Regulations'!B:D,3,FALSE)),"",VLOOKUP(D114,'OFR Regulations'!B:D,3,FALSE))</f>
        <v/>
      </c>
      <c r="X114" s="56" t="str">
        <f>IF(ISERROR(VLOOKUP(D114,'Reg List Summary'!$A$2:$D$141,4,FALSE)),"",VLOOKUP(D114,'Reg List Summary'!$A$2:$D$141,4,FALSE))</f>
        <v/>
      </c>
      <c r="Y114" s="56" t="b">
        <f t="shared" si="7"/>
        <v>1</v>
      </c>
      <c r="Z114" s="56">
        <f t="shared" si="8"/>
        <v>0</v>
      </c>
    </row>
    <row r="115" spans="1:26" x14ac:dyDescent="0.3">
      <c r="A115" s="56" t="s">
        <v>1715</v>
      </c>
      <c r="B115" s="56" t="s">
        <v>1092</v>
      </c>
      <c r="C115" s="57" t="s">
        <v>1714</v>
      </c>
      <c r="D115" s="57" t="s">
        <v>371</v>
      </c>
      <c r="E115" s="56">
        <v>91810641</v>
      </c>
      <c r="F115" s="62">
        <f>VLOOKUP(D115,Table10[],6,FALSE)</f>
        <v>0</v>
      </c>
      <c r="G115" s="62">
        <f>IF(VLOOKUP(D115,Table10[],9,FALSE)="Y",1,0)</f>
        <v>0</v>
      </c>
      <c r="H115" s="62">
        <f>VLOOKUP(D115,Table10[],4,FALSE)</f>
        <v>0</v>
      </c>
      <c r="I115" s="62">
        <f>IF(VLOOKUP(D115,Table10[],7,FALSE)="L",1,IF(VLOOKUP(D115,Table10[],7,FALSE)="H",1.5, 0))</f>
        <v>0</v>
      </c>
      <c r="J115" s="62">
        <f>IF(VLOOKUP(D115,Table10[],5,FALSE)&gt;0, 1,0)</f>
        <v>0</v>
      </c>
      <c r="K115" s="56" t="s">
        <v>372</v>
      </c>
      <c r="L115" s="56" t="str">
        <f>IF(VLOOKUP(C115,Synonyms!$A$2:$E$490,5,FALSE)=0,"",VLOOKUP(C115,Synonyms!$A$2:$E$490,5,FALSE))</f>
        <v/>
      </c>
      <c r="M115" s="56">
        <v>0</v>
      </c>
      <c r="N115" s="56">
        <v>1</v>
      </c>
      <c r="O115" s="56">
        <f t="shared" si="5"/>
        <v>0</v>
      </c>
      <c r="P115" s="56">
        <f t="shared" si="6"/>
        <v>0</v>
      </c>
      <c r="Q115" s="56" t="str">
        <f>IF(VLOOKUP(D115,Table10[],8,FALSE)=0,"",VLOOKUP(D115,Table10[],8,FALSE))</f>
        <v/>
      </c>
      <c r="R115" s="56" t="s">
        <v>1119</v>
      </c>
      <c r="S115" s="56">
        <v>0.99280000000000002</v>
      </c>
      <c r="T115" s="63">
        <f>IF(E115="nan","No CID", VLOOKUP(D115,Patents!$B$6:$V$493,13,FALSE))</f>
        <v>0</v>
      </c>
      <c r="U115" s="64" t="str">
        <f>IFERROR(VLOOKUP(D115,Patents!$B$6:$V$493,12,FALSE)/VLOOKUP(D115,Patents!$B$6:$V$493,13,FALSE),"")</f>
        <v/>
      </c>
      <c r="V115" s="64" t="str">
        <f>IFERROR(VLOOKUP(D115,Patents!$B$6:$V$493,16,FALSE)/VLOOKUP(D115,Patents!$B$6:$V$493,17,FALSE),"")</f>
        <v/>
      </c>
      <c r="W115" s="56" t="str">
        <f>IF(ISERROR(VLOOKUP(D115,'OFR Regulations'!B:D,3,FALSE)),"",VLOOKUP(D115,'OFR Regulations'!B:D,3,FALSE))</f>
        <v/>
      </c>
      <c r="X115" s="56" t="str">
        <f>IF(ISERROR(VLOOKUP(D115,'Reg List Summary'!$A$2:$D$141,4,FALSE)),"",VLOOKUP(D115,'Reg List Summary'!$A$2:$D$141,4,FALSE))</f>
        <v/>
      </c>
      <c r="Y115" s="56" t="b">
        <f t="shared" si="7"/>
        <v>1</v>
      </c>
      <c r="Z115" s="56">
        <f t="shared" si="8"/>
        <v>0</v>
      </c>
    </row>
    <row r="116" spans="1:26" x14ac:dyDescent="0.3">
      <c r="A116" s="56" t="s">
        <v>1248</v>
      </c>
      <c r="B116" s="56" t="s">
        <v>1069</v>
      </c>
      <c r="C116" s="57" t="s">
        <v>1247</v>
      </c>
      <c r="D116" s="57" t="s">
        <v>269</v>
      </c>
      <c r="E116" s="56">
        <v>62753</v>
      </c>
      <c r="F116" s="62">
        <f>VLOOKUP(D116,Table10[],6,FALSE)</f>
        <v>0</v>
      </c>
      <c r="G116" s="62">
        <f>IF(VLOOKUP(D116,Table10[],9,FALSE)="Y",1,0)</f>
        <v>0</v>
      </c>
      <c r="H116" s="62" t="str">
        <f>VLOOKUP(D116,Table10[],4,FALSE)</f>
        <v>Active</v>
      </c>
      <c r="I116" s="62">
        <f>IF(VLOOKUP(D116,Table10[],7,FALSE)="L",1,IF(VLOOKUP(D116,Table10[],7,FALSE)="H",1.5, 0))</f>
        <v>0</v>
      </c>
      <c r="J116" s="62">
        <f>IF(VLOOKUP(D116,Table10[],5,FALSE)&gt;0, 1,0)</f>
        <v>1</v>
      </c>
      <c r="K116" s="56" t="s">
        <v>270</v>
      </c>
      <c r="L116" s="56" t="str">
        <f>IF(VLOOKUP(C116,Synonyms!$A$2:$E$490,5,FALSE)=0,"",VLOOKUP(C116,Synonyms!$A$2:$E$490,5,FALSE))</f>
        <v>TBBPA-DBPE</v>
      </c>
      <c r="M116" s="56">
        <v>0</v>
      </c>
      <c r="N116" s="56">
        <v>0</v>
      </c>
      <c r="O116" s="56">
        <f t="shared" si="5"/>
        <v>1</v>
      </c>
      <c r="P116" s="56">
        <f t="shared" si="6"/>
        <v>1</v>
      </c>
      <c r="Q116" s="56">
        <f>IF(VLOOKUP(D116,Table10[],8,FALSE)=0,"",VLOOKUP(D116,Table10[],8,FALSE))</f>
        <v>13</v>
      </c>
      <c r="R116" s="56" t="s">
        <v>1060</v>
      </c>
      <c r="S116" s="56">
        <v>0.98619999999999997</v>
      </c>
      <c r="T116" s="63">
        <f>IF(E116="nan","No CID", VLOOKUP(D116,Patents!$B$6:$V$493,13,FALSE))</f>
        <v>3058</v>
      </c>
      <c r="U116" s="64">
        <f>IFERROR(VLOOKUP(D116,Patents!$B$6:$V$493,12,FALSE)/VLOOKUP(D116,Patents!$B$6:$V$493,13,FALSE),"")</f>
        <v>0.81196860693263573</v>
      </c>
      <c r="V116" s="64">
        <f>IFERROR(VLOOKUP(D116,Patents!$B$6:$V$493,16,FALSE)/VLOOKUP(D116,Patents!$B$6:$V$493,17,FALSE),"")</f>
        <v>0.8035714285714286</v>
      </c>
      <c r="W116" s="56">
        <f>IF(ISERROR(VLOOKUP(D116,'OFR Regulations'!B:D,3,FALSE)),"",VLOOKUP(D116,'OFR Regulations'!B:D,3,FALSE))</f>
        <v>3</v>
      </c>
      <c r="X116" s="56">
        <f>IF(ISERROR(VLOOKUP(D116,'Reg List Summary'!$A$2:$D$141,4,FALSE)),"",VLOOKUP(D116,'Reg List Summary'!$A$2:$D$141,4,FALSE))</f>
        <v>3</v>
      </c>
      <c r="Y116" s="56" t="b">
        <f t="shared" si="7"/>
        <v>1</v>
      </c>
      <c r="Z116" s="56">
        <f t="shared" si="8"/>
        <v>0</v>
      </c>
    </row>
    <row r="117" spans="1:26" x14ac:dyDescent="0.3">
      <c r="A117" s="56" t="s">
        <v>1155</v>
      </c>
      <c r="B117" s="56" t="s">
        <v>1095</v>
      </c>
      <c r="C117" s="57" t="s">
        <v>1154</v>
      </c>
      <c r="D117" s="57" t="s">
        <v>271</v>
      </c>
      <c r="E117" s="56">
        <v>16692</v>
      </c>
      <c r="F117" s="62">
        <f>VLOOKUP(D117,Table10[],6,FALSE)</f>
        <v>0</v>
      </c>
      <c r="G117" s="62">
        <f>IF(VLOOKUP(D117,Table10[],9,FALSE)="Y",1,0)</f>
        <v>1</v>
      </c>
      <c r="H117" s="62" t="str">
        <f>VLOOKUP(D117,Table10[],4,FALSE)</f>
        <v>Active</v>
      </c>
      <c r="I117" s="62">
        <f>IF(VLOOKUP(D117,Table10[],7,FALSE)="L",1,IF(VLOOKUP(D117,Table10[],7,FALSE)="H",1.5, 0))</f>
        <v>0</v>
      </c>
      <c r="J117" s="62">
        <f>IF(VLOOKUP(D117,Table10[],5,FALSE)&gt;0, 1,0)</f>
        <v>1</v>
      </c>
      <c r="K117" s="56" t="s">
        <v>272</v>
      </c>
      <c r="L117" s="56" t="str">
        <f>IF(VLOOKUP(C117,Synonyms!$A$2:$E$490,5,FALSE)=0,"",VLOOKUP(C117,Synonyms!$A$2:$E$490,5,FALSE))</f>
        <v/>
      </c>
      <c r="M117" s="56">
        <v>0</v>
      </c>
      <c r="N117" s="56">
        <v>0</v>
      </c>
      <c r="O117" s="56">
        <f t="shared" si="5"/>
        <v>2</v>
      </c>
      <c r="P117" s="56">
        <f t="shared" si="6"/>
        <v>1</v>
      </c>
      <c r="Q117" s="56" t="str">
        <f>IF(VLOOKUP(D117,Table10[],8,FALSE)=0,"",VLOOKUP(D117,Table10[],8,FALSE))</f>
        <v/>
      </c>
      <c r="R117" s="56" t="s">
        <v>1119</v>
      </c>
      <c r="S117" s="56">
        <v>0.89829999999999999</v>
      </c>
      <c r="T117" s="63">
        <f>IF(E117="nan","No CID", VLOOKUP(D117,Patents!$B$6:$V$493,13,FALSE))</f>
        <v>556</v>
      </c>
      <c r="U117" s="64">
        <f>IFERROR(VLOOKUP(D117,Patents!$B$6:$V$493,12,FALSE)/VLOOKUP(D117,Patents!$B$6:$V$493,13,FALSE),"")</f>
        <v>0.64928057553956831</v>
      </c>
      <c r="V117" s="64">
        <f>IFERROR(VLOOKUP(D117,Patents!$B$6:$V$493,16,FALSE)/VLOOKUP(D117,Patents!$B$6:$V$493,17,FALSE),"")</f>
        <v>0</v>
      </c>
      <c r="W117" s="56">
        <f>IF(ISERROR(VLOOKUP(D117,'OFR Regulations'!B:D,3,FALSE)),"",VLOOKUP(D117,'OFR Regulations'!B:D,3,FALSE))</f>
        <v>2</v>
      </c>
      <c r="X117" s="56">
        <f>IF(ISERROR(VLOOKUP(D117,'Reg List Summary'!$A$2:$D$141,4,FALSE)),"",VLOOKUP(D117,'Reg List Summary'!$A$2:$D$141,4,FALSE))</f>
        <v>2</v>
      </c>
      <c r="Y117" s="56" t="b">
        <f t="shared" si="7"/>
        <v>1</v>
      </c>
      <c r="Z117" s="56">
        <f t="shared" si="8"/>
        <v>0</v>
      </c>
    </row>
    <row r="118" spans="1:26" x14ac:dyDescent="0.3">
      <c r="A118" s="56" t="s">
        <v>1250</v>
      </c>
      <c r="B118" s="56" t="s">
        <v>1074</v>
      </c>
      <c r="C118" s="57" t="s">
        <v>1249</v>
      </c>
      <c r="D118" s="57" t="s">
        <v>273</v>
      </c>
      <c r="E118" s="56">
        <v>31952</v>
      </c>
      <c r="F118" s="62">
        <f>VLOOKUP(D118,Table10[],6,FALSE)</f>
        <v>0</v>
      </c>
      <c r="G118" s="62">
        <f>IF(VLOOKUP(D118,Table10[],9,FALSE)="Y",1,0)</f>
        <v>0</v>
      </c>
      <c r="H118" s="62" t="str">
        <f>VLOOKUP(D118,Table10[],4,FALSE)</f>
        <v>Inactive</v>
      </c>
      <c r="I118" s="62">
        <f>IF(VLOOKUP(D118,Table10[],7,FALSE)="L",1,IF(VLOOKUP(D118,Table10[],7,FALSE)="H",1.5, 0))</f>
        <v>0</v>
      </c>
      <c r="J118" s="62">
        <f>IF(VLOOKUP(D118,Table10[],5,FALSE)&gt;0, 1,0)</f>
        <v>0</v>
      </c>
      <c r="K118" s="56" t="s">
        <v>274</v>
      </c>
      <c r="L118" s="56" t="str">
        <f>IF(VLOOKUP(C118,Synonyms!$A$2:$E$490,5,FALSE)=0,"",VLOOKUP(C118,Synonyms!$A$2:$E$490,5,FALSE))</f>
        <v>BRN 2097341</v>
      </c>
      <c r="M118" s="56">
        <v>0</v>
      </c>
      <c r="N118" s="56">
        <v>0</v>
      </c>
      <c r="O118" s="56">
        <f t="shared" si="5"/>
        <v>0</v>
      </c>
      <c r="P118" s="56">
        <f t="shared" si="6"/>
        <v>1</v>
      </c>
      <c r="Q118" s="56">
        <f>IF(VLOOKUP(D118,Table10[],8,FALSE)=0,"",VLOOKUP(D118,Table10[],8,FALSE))</f>
        <v>2</v>
      </c>
      <c r="R118" s="56" t="s">
        <v>1060</v>
      </c>
      <c r="S118" s="56">
        <v>0.82569999999999999</v>
      </c>
      <c r="T118" s="63">
        <f>IF(E118="nan","No CID", VLOOKUP(D118,Patents!$B$6:$V$493,13,FALSE))</f>
        <v>207</v>
      </c>
      <c r="U118" s="64">
        <f>IFERROR(VLOOKUP(D118,Patents!$B$6:$V$493,12,FALSE)/VLOOKUP(D118,Patents!$B$6:$V$493,13,FALSE),"")</f>
        <v>0.6280193236714976</v>
      </c>
      <c r="V118" s="64">
        <f>IFERROR(VLOOKUP(D118,Patents!$B$6:$V$493,16,FALSE)/VLOOKUP(D118,Patents!$B$6:$V$493,17,FALSE),"")</f>
        <v>0.66666666666666663</v>
      </c>
      <c r="W118" s="56">
        <f>IF(ISERROR(VLOOKUP(D118,'OFR Regulations'!B:D,3,FALSE)),"",VLOOKUP(D118,'OFR Regulations'!B:D,3,FALSE))</f>
        <v>1</v>
      </c>
      <c r="X118" s="56">
        <f>IF(ISERROR(VLOOKUP(D118,'Reg List Summary'!$A$2:$D$141,4,FALSE)),"",VLOOKUP(D118,'Reg List Summary'!$A$2:$D$141,4,FALSE))</f>
        <v>1</v>
      </c>
      <c r="Y118" s="56" t="b">
        <f t="shared" si="7"/>
        <v>1</v>
      </c>
      <c r="Z118" s="56">
        <f t="shared" si="8"/>
        <v>0</v>
      </c>
    </row>
    <row r="119" spans="1:26" x14ac:dyDescent="0.3">
      <c r="A119" s="56" t="s">
        <v>1157</v>
      </c>
      <c r="B119" s="56" t="s">
        <v>1095</v>
      </c>
      <c r="C119" s="57" t="s">
        <v>1156</v>
      </c>
      <c r="D119" s="57" t="s">
        <v>275</v>
      </c>
      <c r="E119" s="56">
        <v>16945</v>
      </c>
      <c r="F119" s="62">
        <f>VLOOKUP(D119,Table10[],6,FALSE)</f>
        <v>0</v>
      </c>
      <c r="G119" s="62">
        <f>IF(VLOOKUP(D119,Table10[],9,FALSE)="Y",1,0)</f>
        <v>0</v>
      </c>
      <c r="H119" s="62">
        <f>VLOOKUP(D119,Table10[],4,FALSE)</f>
        <v>0</v>
      </c>
      <c r="I119" s="62">
        <f>IF(VLOOKUP(D119,Table10[],7,FALSE)="L",1,IF(VLOOKUP(D119,Table10[],7,FALSE)="H",1.5, 0))</f>
        <v>0</v>
      </c>
      <c r="J119" s="62">
        <f>IF(VLOOKUP(D119,Table10[],5,FALSE)&gt;0, 1,0)</f>
        <v>1</v>
      </c>
      <c r="K119" s="56" t="s">
        <v>276</v>
      </c>
      <c r="L119" s="56" t="str">
        <f>IF(VLOOKUP(C119,Synonyms!$A$2:$E$490,5,FALSE)=0,"",VLOOKUP(C119,Synonyms!$A$2:$E$490,5,FALSE))</f>
        <v/>
      </c>
      <c r="M119" s="56">
        <v>0</v>
      </c>
      <c r="N119" s="56">
        <v>0</v>
      </c>
      <c r="O119" s="56">
        <f t="shared" si="5"/>
        <v>0</v>
      </c>
      <c r="P119" s="56">
        <f t="shared" si="6"/>
        <v>1</v>
      </c>
      <c r="Q119" s="56">
        <f>IF(VLOOKUP(D119,Table10[],8,FALSE)=0,"",VLOOKUP(D119,Table10[],8,FALSE))</f>
        <v>3</v>
      </c>
      <c r="R119" s="56" t="s">
        <v>1060</v>
      </c>
      <c r="S119" s="56">
        <v>0.91420000000000001</v>
      </c>
      <c r="T119" s="63">
        <f>IF(E119="nan","No CID", VLOOKUP(D119,Patents!$B$6:$V$493,13,FALSE))</f>
        <v>11381</v>
      </c>
      <c r="U119" s="64">
        <f>IFERROR(VLOOKUP(D119,Patents!$B$6:$V$493,12,FALSE)/VLOOKUP(D119,Patents!$B$6:$V$493,13,FALSE),"")</f>
        <v>0.78710130919954313</v>
      </c>
      <c r="V119" s="64">
        <f>IFERROR(VLOOKUP(D119,Patents!$B$6:$V$493,16,FALSE)/VLOOKUP(D119,Patents!$B$6:$V$493,17,FALSE),"")</f>
        <v>0.45368620037807184</v>
      </c>
      <c r="W119" s="56">
        <f>IF(ISERROR(VLOOKUP(D119,'OFR Regulations'!B:D,3,FALSE)),"",VLOOKUP(D119,'OFR Regulations'!B:D,3,FALSE))</f>
        <v>4</v>
      </c>
      <c r="X119" s="56">
        <f>IF(ISERROR(VLOOKUP(D119,'Reg List Summary'!$A$2:$D$141,4,FALSE)),"",VLOOKUP(D119,'Reg List Summary'!$A$2:$D$141,4,FALSE))</f>
        <v>4</v>
      </c>
      <c r="Y119" s="56" t="b">
        <f t="shared" si="7"/>
        <v>1</v>
      </c>
      <c r="Z119" s="56">
        <f t="shared" si="8"/>
        <v>0</v>
      </c>
    </row>
    <row r="120" spans="1:26" x14ac:dyDescent="0.3">
      <c r="A120" s="56" t="s">
        <v>1252</v>
      </c>
      <c r="B120" s="56" t="s">
        <v>1057</v>
      </c>
      <c r="C120" s="57" t="s">
        <v>1251</v>
      </c>
      <c r="D120" s="57" t="s">
        <v>938</v>
      </c>
      <c r="E120" s="56">
        <v>14709185</v>
      </c>
      <c r="F120" s="62">
        <f>VLOOKUP(D120,Table10[],6,FALSE)</f>
        <v>0</v>
      </c>
      <c r="G120" s="62">
        <f>IF(VLOOKUP(D120,Table10[],9,FALSE)="Y",1,0)</f>
        <v>0</v>
      </c>
      <c r="H120" s="62">
        <f>VLOOKUP(D120,Table10[],4,FALSE)</f>
        <v>0</v>
      </c>
      <c r="I120" s="62">
        <f>IF(VLOOKUP(D120,Table10[],7,FALSE)="L",1,IF(VLOOKUP(D120,Table10[],7,FALSE)="H",1.5, 0))</f>
        <v>0</v>
      </c>
      <c r="J120" s="62">
        <f>IF(VLOOKUP(D120,Table10[],5,FALSE)&gt;0, 1,0)</f>
        <v>0</v>
      </c>
      <c r="K120" s="56" t="s">
        <v>939</v>
      </c>
      <c r="L120" s="56" t="str">
        <f>IF(VLOOKUP(C120,Synonyms!$A$2:$E$490,5,FALSE)=0,"",VLOOKUP(C120,Synonyms!$A$2:$E$490,5,FALSE))</f>
        <v/>
      </c>
      <c r="M120" s="56">
        <v>0</v>
      </c>
      <c r="N120" s="56">
        <v>0</v>
      </c>
      <c r="O120" s="56">
        <f t="shared" si="5"/>
        <v>0</v>
      </c>
      <c r="P120" s="56">
        <f t="shared" si="6"/>
        <v>0</v>
      </c>
      <c r="Q120" s="56" t="str">
        <f>IF(VLOOKUP(D120,Table10[],8,FALSE)=0,"",VLOOKUP(D120,Table10[],8,FALSE))</f>
        <v/>
      </c>
      <c r="R120" s="56" t="s">
        <v>1119</v>
      </c>
      <c r="S120" s="56">
        <v>0.86509999999999998</v>
      </c>
      <c r="T120" s="63">
        <f>IF(E120="nan","No CID", VLOOKUP(D120,Patents!$B$6:$V$493,13,FALSE))</f>
        <v>8</v>
      </c>
      <c r="U120" s="64">
        <f>IFERROR(VLOOKUP(D120,Patents!$B$6:$V$493,12,FALSE)/VLOOKUP(D120,Patents!$B$6:$V$493,13,FALSE),"")</f>
        <v>0</v>
      </c>
      <c r="V120" s="64">
        <f>IFERROR(VLOOKUP(D120,Patents!$B$6:$V$493,16,FALSE)/VLOOKUP(D120,Patents!$B$6:$V$493,17,FALSE),"")</f>
        <v>0</v>
      </c>
      <c r="W120" s="56" t="str">
        <f>IF(ISERROR(VLOOKUP(D120,'OFR Regulations'!B:D,3,FALSE)),"",VLOOKUP(D120,'OFR Regulations'!B:D,3,FALSE))</f>
        <v/>
      </c>
      <c r="X120" s="56" t="str">
        <f>IF(ISERROR(VLOOKUP(D120,'Reg List Summary'!$A$2:$D$141,4,FALSE)),"",VLOOKUP(D120,'Reg List Summary'!$A$2:$D$141,4,FALSE))</f>
        <v/>
      </c>
      <c r="Y120" s="56" t="b">
        <f t="shared" si="7"/>
        <v>1</v>
      </c>
      <c r="Z120" s="56">
        <f t="shared" si="8"/>
        <v>0</v>
      </c>
    </row>
    <row r="121" spans="1:26" x14ac:dyDescent="0.3">
      <c r="A121" s="56" t="s">
        <v>1717</v>
      </c>
      <c r="B121" s="56" t="s">
        <v>1092</v>
      </c>
      <c r="C121" s="57" t="s">
        <v>1716</v>
      </c>
      <c r="D121" s="57" t="s">
        <v>373</v>
      </c>
      <c r="E121" s="56">
        <v>15509892</v>
      </c>
      <c r="F121" s="62">
        <f>VLOOKUP(D121,Table10[],6,FALSE)</f>
        <v>0</v>
      </c>
      <c r="G121" s="62">
        <f>IF(VLOOKUP(D121,Table10[],9,FALSE)="Y",1,0)</f>
        <v>0</v>
      </c>
      <c r="H121" s="62">
        <f>VLOOKUP(D121,Table10[],4,FALSE)</f>
        <v>0</v>
      </c>
      <c r="I121" s="62">
        <f>IF(VLOOKUP(D121,Table10[],7,FALSE)="L",1,IF(VLOOKUP(D121,Table10[],7,FALSE)="H",1.5, 0))</f>
        <v>0</v>
      </c>
      <c r="J121" s="62">
        <f>IF(VLOOKUP(D121,Table10[],5,FALSE)&gt;0, 1,0)</f>
        <v>0</v>
      </c>
      <c r="K121" s="56" t="s">
        <v>374</v>
      </c>
      <c r="L121" s="56" t="str">
        <f>IF(VLOOKUP(C121,Synonyms!$A$2:$E$490,5,FALSE)=0,"",VLOOKUP(C121,Synonyms!$A$2:$E$490,5,FALSE))</f>
        <v>BDE-49</v>
      </c>
      <c r="M121" s="56">
        <v>0</v>
      </c>
      <c r="N121" s="56">
        <v>0</v>
      </c>
      <c r="O121" s="56">
        <f t="shared" si="5"/>
        <v>0</v>
      </c>
      <c r="P121" s="56">
        <f t="shared" si="6"/>
        <v>0</v>
      </c>
      <c r="Q121" s="56">
        <f>IF(VLOOKUP(D121,Table10[],8,FALSE)=0,"",VLOOKUP(D121,Table10[],8,FALSE))</f>
        <v>3</v>
      </c>
      <c r="R121" s="56" t="s">
        <v>1056</v>
      </c>
      <c r="S121" s="56">
        <v>0.98909999999999998</v>
      </c>
      <c r="T121" s="63">
        <f>IF(E121="nan","No CID", VLOOKUP(D121,Patents!$B$6:$V$493,13,FALSE))</f>
        <v>41</v>
      </c>
      <c r="U121" s="64">
        <f>IFERROR(VLOOKUP(D121,Patents!$B$6:$V$493,12,FALSE)/VLOOKUP(D121,Patents!$B$6:$V$493,13,FALSE),"")</f>
        <v>1</v>
      </c>
      <c r="V121" s="64" t="str">
        <f>IFERROR(VLOOKUP(D121,Patents!$B$6:$V$493,16,FALSE)/VLOOKUP(D121,Patents!$B$6:$V$493,17,FALSE),"")</f>
        <v/>
      </c>
      <c r="W121" s="56" t="str">
        <f>IF(ISERROR(VLOOKUP(D121,'OFR Regulations'!B:D,3,FALSE)),"",VLOOKUP(D121,'OFR Regulations'!B:D,3,FALSE))</f>
        <v/>
      </c>
      <c r="X121" s="56" t="str">
        <f>IF(ISERROR(VLOOKUP(D121,'Reg List Summary'!$A$2:$D$141,4,FALSE)),"",VLOOKUP(D121,'Reg List Summary'!$A$2:$D$141,4,FALSE))</f>
        <v/>
      </c>
      <c r="Y121" s="56" t="b">
        <f t="shared" si="7"/>
        <v>1</v>
      </c>
      <c r="Z121" s="56">
        <f t="shared" si="8"/>
        <v>0</v>
      </c>
    </row>
    <row r="122" spans="1:26" x14ac:dyDescent="0.3">
      <c r="A122" s="56" t="s">
        <v>1719</v>
      </c>
      <c r="B122" s="56" t="s">
        <v>1092</v>
      </c>
      <c r="C122" s="57" t="s">
        <v>1718</v>
      </c>
      <c r="D122" s="57" t="s">
        <v>375</v>
      </c>
      <c r="E122" s="56">
        <v>91810642</v>
      </c>
      <c r="F122" s="62">
        <f>VLOOKUP(D122,Table10[],6,FALSE)</f>
        <v>0</v>
      </c>
      <c r="G122" s="62">
        <f>IF(VLOOKUP(D122,Table10[],9,FALSE)="Y",1,0)</f>
        <v>0</v>
      </c>
      <c r="H122" s="62">
        <f>VLOOKUP(D122,Table10[],4,FALSE)</f>
        <v>0</v>
      </c>
      <c r="I122" s="62">
        <f>IF(VLOOKUP(D122,Table10[],7,FALSE)="L",1,IF(VLOOKUP(D122,Table10[],7,FALSE)="H",1.5, 0))</f>
        <v>0</v>
      </c>
      <c r="J122" s="62">
        <f>IF(VLOOKUP(D122,Table10[],5,FALSE)&gt;0, 1,0)</f>
        <v>0</v>
      </c>
      <c r="K122" s="56" t="s">
        <v>376</v>
      </c>
      <c r="L122" s="56" t="str">
        <f>IF(VLOOKUP(C122,Synonyms!$A$2:$E$490,5,FALSE)=0,"",VLOOKUP(C122,Synonyms!$A$2:$E$490,5,FALSE))</f>
        <v/>
      </c>
      <c r="M122" s="56">
        <v>0</v>
      </c>
      <c r="N122" s="56">
        <v>0</v>
      </c>
      <c r="O122" s="56">
        <f t="shared" si="5"/>
        <v>0</v>
      </c>
      <c r="P122" s="56">
        <f t="shared" si="6"/>
        <v>0</v>
      </c>
      <c r="Q122" s="56" t="str">
        <f>IF(VLOOKUP(D122,Table10[],8,FALSE)=0,"",VLOOKUP(D122,Table10[],8,FALSE))</f>
        <v/>
      </c>
      <c r="R122" s="56" t="s">
        <v>1119</v>
      </c>
      <c r="S122" s="56">
        <v>0.99870000000000003</v>
      </c>
      <c r="T122" s="63">
        <f>IF(E122="nan","No CID", VLOOKUP(D122,Patents!$B$6:$V$493,13,FALSE))</f>
        <v>0</v>
      </c>
      <c r="U122" s="64" t="str">
        <f>IFERROR(VLOOKUP(D122,Patents!$B$6:$V$493,12,FALSE)/VLOOKUP(D122,Patents!$B$6:$V$493,13,FALSE),"")</f>
        <v/>
      </c>
      <c r="V122" s="64" t="str">
        <f>IFERROR(VLOOKUP(D122,Patents!$B$6:$V$493,16,FALSE)/VLOOKUP(D122,Patents!$B$6:$V$493,17,FALSE),"")</f>
        <v/>
      </c>
      <c r="W122" s="56" t="str">
        <f>IF(ISERROR(VLOOKUP(D122,'OFR Regulations'!B:D,3,FALSE)),"",VLOOKUP(D122,'OFR Regulations'!B:D,3,FALSE))</f>
        <v/>
      </c>
      <c r="X122" s="56" t="str">
        <f>IF(ISERROR(VLOOKUP(D122,'Reg List Summary'!$A$2:$D$141,4,FALSE)),"",VLOOKUP(D122,'Reg List Summary'!$A$2:$D$141,4,FALSE))</f>
        <v/>
      </c>
      <c r="Y122" s="56" t="b">
        <f t="shared" si="7"/>
        <v>1</v>
      </c>
      <c r="Z122" s="56">
        <f t="shared" si="8"/>
        <v>0</v>
      </c>
    </row>
    <row r="123" spans="1:26" x14ac:dyDescent="0.3">
      <c r="A123" s="56" t="s">
        <v>1254</v>
      </c>
      <c r="B123" s="56" t="s">
        <v>1069</v>
      </c>
      <c r="C123" s="57" t="s">
        <v>1253</v>
      </c>
      <c r="D123" s="57" t="s">
        <v>15</v>
      </c>
      <c r="E123" s="56">
        <v>61972</v>
      </c>
      <c r="F123" s="62">
        <f>VLOOKUP(D123,Table10[],6,FALSE)</f>
        <v>1</v>
      </c>
      <c r="G123" s="62">
        <f>IF(VLOOKUP(D123,Table10[],9,FALSE)="Y",1,0)</f>
        <v>0</v>
      </c>
      <c r="H123" s="62" t="str">
        <f>VLOOKUP(D123,Table10[],4,FALSE)</f>
        <v>Active</v>
      </c>
      <c r="I123" s="62">
        <f>IF(VLOOKUP(D123,Table10[],7,FALSE)="L",1,IF(VLOOKUP(D123,Table10[],7,FALSE)="H",1.5, 0))</f>
        <v>0</v>
      </c>
      <c r="J123" s="62">
        <f>IF(VLOOKUP(D123,Table10[],5,FALSE)&gt;0, 1,0)</f>
        <v>1</v>
      </c>
      <c r="K123" s="56" t="s">
        <v>283</v>
      </c>
      <c r="L123" s="56" t="str">
        <f>IF(VLOOKUP(C123,Synonyms!$A$2:$E$490,5,FALSE)=0,"",VLOOKUP(C123,Synonyms!$A$2:$E$490,5,FALSE))</f>
        <v>TBBPA-BAE</v>
      </c>
      <c r="M123" s="56">
        <v>0</v>
      </c>
      <c r="N123" s="56">
        <v>0</v>
      </c>
      <c r="O123" s="56">
        <f t="shared" si="5"/>
        <v>2</v>
      </c>
      <c r="P123" s="56">
        <f t="shared" si="6"/>
        <v>1</v>
      </c>
      <c r="Q123" s="56">
        <f>IF(VLOOKUP(D123,Table10[],8,FALSE)=0,"",VLOOKUP(D123,Table10[],8,FALSE))</f>
        <v>8</v>
      </c>
      <c r="R123" s="56" t="s">
        <v>1060</v>
      </c>
      <c r="S123" s="56">
        <v>0.95579999999999998</v>
      </c>
      <c r="T123" s="63">
        <f>IF(E123="nan","No CID", VLOOKUP(D123,Patents!$B$6:$V$493,13,FALSE))</f>
        <v>1619</v>
      </c>
      <c r="U123" s="64">
        <f>IFERROR(VLOOKUP(D123,Patents!$B$6:$V$493,12,FALSE)/VLOOKUP(D123,Patents!$B$6:$V$493,13,FALSE),"")</f>
        <v>0.81222977146386655</v>
      </c>
      <c r="V123" s="64">
        <f>IFERROR(VLOOKUP(D123,Patents!$B$6:$V$493,16,FALSE)/VLOOKUP(D123,Patents!$B$6:$V$493,17,FALSE),"")</f>
        <v>0.85862068965517246</v>
      </c>
      <c r="W123" s="56">
        <f>IF(ISERROR(VLOOKUP(D123,'OFR Regulations'!B:D,3,FALSE)),"",VLOOKUP(D123,'OFR Regulations'!B:D,3,FALSE))</f>
        <v>2</v>
      </c>
      <c r="X123" s="56">
        <f>IF(ISERROR(VLOOKUP(D123,'Reg List Summary'!$A$2:$D$141,4,FALSE)),"",VLOOKUP(D123,'Reg List Summary'!$A$2:$D$141,4,FALSE))</f>
        <v>2</v>
      </c>
      <c r="Y123" s="56" t="b">
        <f t="shared" si="7"/>
        <v>1</v>
      </c>
      <c r="Z123" s="56">
        <f t="shared" si="8"/>
        <v>1</v>
      </c>
    </row>
    <row r="124" spans="1:26" x14ac:dyDescent="0.3">
      <c r="A124" s="56" t="s">
        <v>1256</v>
      </c>
      <c r="B124" s="56" t="s">
        <v>1104</v>
      </c>
      <c r="C124" s="57" t="s">
        <v>1255</v>
      </c>
      <c r="D124" s="57" t="s">
        <v>284</v>
      </c>
      <c r="E124" s="56">
        <v>117450</v>
      </c>
      <c r="F124" s="62">
        <f>VLOOKUP(D124,Table10[],6,FALSE)</f>
        <v>0</v>
      </c>
      <c r="G124" s="62">
        <f>IF(VLOOKUP(D124,Table10[],9,FALSE)="Y",1,0)</f>
        <v>0</v>
      </c>
      <c r="H124" s="62" t="str">
        <f>VLOOKUP(D124,Table10[],4,FALSE)</f>
        <v>Active</v>
      </c>
      <c r="I124" s="62">
        <f>IF(VLOOKUP(D124,Table10[],7,FALSE)="L",1,IF(VLOOKUP(D124,Table10[],7,FALSE)="H",1.5, 0))</f>
        <v>0</v>
      </c>
      <c r="J124" s="62">
        <f>IF(VLOOKUP(D124,Table10[],5,FALSE)&gt;0, 1,0)</f>
        <v>1</v>
      </c>
      <c r="K124" s="56" t="s">
        <v>285</v>
      </c>
      <c r="L124" s="56" t="str">
        <f>IF(VLOOKUP(C124,Synonyms!$A$2:$E$490,5,FALSE)=0,"",VLOOKUP(C124,Synonyms!$A$2:$E$490,5,FALSE))</f>
        <v/>
      </c>
      <c r="M124" s="56">
        <v>0</v>
      </c>
      <c r="N124" s="56">
        <v>0</v>
      </c>
      <c r="O124" s="56">
        <f t="shared" si="5"/>
        <v>1</v>
      </c>
      <c r="P124" s="56">
        <f t="shared" si="6"/>
        <v>1</v>
      </c>
      <c r="Q124" s="56" t="str">
        <f>IF(VLOOKUP(D124,Table10[],8,FALSE)=0,"",VLOOKUP(D124,Table10[],8,FALSE))</f>
        <v/>
      </c>
      <c r="R124" s="56" t="s">
        <v>1056</v>
      </c>
      <c r="S124" s="56">
        <v>0.87290000000000001</v>
      </c>
      <c r="T124" s="63">
        <f>IF(E124="nan","No CID", VLOOKUP(D124,Patents!$B$6:$V$493,13,FALSE))</f>
        <v>14</v>
      </c>
      <c r="U124" s="64">
        <f>IFERROR(VLOOKUP(D124,Patents!$B$6:$V$493,12,FALSE)/VLOOKUP(D124,Patents!$B$6:$V$493,13,FALSE),"")</f>
        <v>0.6428571428571429</v>
      </c>
      <c r="V124" s="64">
        <f>IFERROR(VLOOKUP(D124,Patents!$B$6:$V$493,16,FALSE)/VLOOKUP(D124,Patents!$B$6:$V$493,17,FALSE),"")</f>
        <v>0.7</v>
      </c>
      <c r="W124" s="56" t="str">
        <f>IF(ISERROR(VLOOKUP(D124,'OFR Regulations'!B:D,3,FALSE)),"",VLOOKUP(D124,'OFR Regulations'!B:D,3,FALSE))</f>
        <v/>
      </c>
      <c r="X124" s="56" t="str">
        <f>IF(ISERROR(VLOOKUP(D124,'Reg List Summary'!$A$2:$D$141,4,FALSE)),"",VLOOKUP(D124,'Reg List Summary'!$A$2:$D$141,4,FALSE))</f>
        <v/>
      </c>
      <c r="Y124" s="56" t="b">
        <f t="shared" si="7"/>
        <v>1</v>
      </c>
      <c r="Z124" s="56">
        <f t="shared" si="8"/>
        <v>0</v>
      </c>
    </row>
    <row r="125" spans="1:26" x14ac:dyDescent="0.3">
      <c r="A125" s="56" t="s">
        <v>1258</v>
      </c>
      <c r="B125" s="56" t="s">
        <v>1061</v>
      </c>
      <c r="C125" s="57" t="s">
        <v>1257</v>
      </c>
      <c r="D125" s="57" t="s">
        <v>322</v>
      </c>
      <c r="E125" s="56">
        <v>168375</v>
      </c>
      <c r="F125" s="62">
        <f>VLOOKUP(D125,Table10[],6,FALSE)</f>
        <v>0</v>
      </c>
      <c r="G125" s="62">
        <f>IF(VLOOKUP(D125,Table10[],9,FALSE)="Y",1,0)</f>
        <v>0</v>
      </c>
      <c r="H125" s="62">
        <f>VLOOKUP(D125,Table10[],4,FALSE)</f>
        <v>0</v>
      </c>
      <c r="I125" s="62">
        <f>IF(VLOOKUP(D125,Table10[],7,FALSE)="L",1,IF(VLOOKUP(D125,Table10[],7,FALSE)="H",1.5, 0))</f>
        <v>0</v>
      </c>
      <c r="J125" s="62">
        <f>IF(VLOOKUP(D125,Table10[],5,FALSE)&gt;0, 1,0)</f>
        <v>0</v>
      </c>
      <c r="K125" s="56" t="s">
        <v>323</v>
      </c>
      <c r="L125" s="56" t="str">
        <f>IF(VLOOKUP(C125,Synonyms!$A$2:$E$490,5,FALSE)=0,"",VLOOKUP(C125,Synonyms!$A$2:$E$490,5,FALSE))</f>
        <v/>
      </c>
      <c r="M125" s="56">
        <v>0</v>
      </c>
      <c r="N125" s="56">
        <v>0</v>
      </c>
      <c r="O125" s="56">
        <f t="shared" si="5"/>
        <v>0</v>
      </c>
      <c r="P125" s="56">
        <f t="shared" si="6"/>
        <v>0</v>
      </c>
      <c r="Q125" s="56">
        <f>IF(VLOOKUP(D125,Table10[],8,FALSE)=0,"",VLOOKUP(D125,Table10[],8,FALSE))</f>
        <v>2</v>
      </c>
      <c r="R125" s="56" t="s">
        <v>1060</v>
      </c>
      <c r="S125" s="56">
        <v>0.86739999999999995</v>
      </c>
      <c r="T125" s="63">
        <f>IF(E125="nan","No CID", VLOOKUP(D125,Patents!$B$6:$V$493,13,FALSE))</f>
        <v>2064</v>
      </c>
      <c r="U125" s="64">
        <f>IFERROR(VLOOKUP(D125,Patents!$B$6:$V$493,12,FALSE)/VLOOKUP(D125,Patents!$B$6:$V$493,13,FALSE),"")</f>
        <v>0.70300387596899228</v>
      </c>
      <c r="V125" s="64">
        <f>IFERROR(VLOOKUP(D125,Patents!$B$6:$V$493,16,FALSE)/VLOOKUP(D125,Patents!$B$6:$V$493,17,FALSE),"")</f>
        <v>0.78187403993855609</v>
      </c>
      <c r="W125" s="56" t="str">
        <f>IF(ISERROR(VLOOKUP(D125,'OFR Regulations'!B:D,3,FALSE)),"",VLOOKUP(D125,'OFR Regulations'!B:D,3,FALSE))</f>
        <v/>
      </c>
      <c r="X125" s="56" t="str">
        <f>IF(ISERROR(VLOOKUP(D125,'Reg List Summary'!$A$2:$D$141,4,FALSE)),"",VLOOKUP(D125,'Reg List Summary'!$A$2:$D$141,4,FALSE))</f>
        <v/>
      </c>
      <c r="Y125" s="56" t="b">
        <f t="shared" si="7"/>
        <v>1</v>
      </c>
      <c r="Z125" s="56">
        <f t="shared" si="8"/>
        <v>0</v>
      </c>
    </row>
    <row r="126" spans="1:26" x14ac:dyDescent="0.3">
      <c r="A126" s="56" t="s">
        <v>1260</v>
      </c>
      <c r="B126" s="56" t="s">
        <v>1061</v>
      </c>
      <c r="C126" s="57" t="s">
        <v>1259</v>
      </c>
      <c r="D126" s="57" t="s">
        <v>0</v>
      </c>
      <c r="E126" s="56">
        <v>15724678</v>
      </c>
      <c r="F126" s="62">
        <f>VLOOKUP(D126,Table10[],6,FALSE)</f>
        <v>1</v>
      </c>
      <c r="G126" s="62">
        <f>IF(VLOOKUP(D126,Table10[],9,FALSE)="Y",1,0)</f>
        <v>1</v>
      </c>
      <c r="H126" s="62" t="str">
        <f>VLOOKUP(D126,Table10[],4,FALSE)</f>
        <v>Active</v>
      </c>
      <c r="I126" s="62">
        <f>IF(VLOOKUP(D126,Table10[],7,FALSE)="L",1,IF(VLOOKUP(D126,Table10[],7,FALSE)="H",1.5, 0))</f>
        <v>1.5</v>
      </c>
      <c r="J126" s="62">
        <f>IF(VLOOKUP(D126,Table10[],5,FALSE)&gt;0, 1,0)</f>
        <v>1</v>
      </c>
      <c r="K126" s="56" t="s">
        <v>845</v>
      </c>
      <c r="L126" s="56" t="str">
        <f>IF(VLOOKUP(C126,Synonyms!$A$2:$E$490,5,FALSE)=0,"",VLOOKUP(C126,Synonyms!$A$2:$E$490,5,FALSE))</f>
        <v/>
      </c>
      <c r="M126" s="56">
        <v>0</v>
      </c>
      <c r="N126" s="56">
        <v>0</v>
      </c>
      <c r="O126" s="56">
        <f t="shared" si="5"/>
        <v>4.5</v>
      </c>
      <c r="P126" s="56">
        <f t="shared" si="6"/>
        <v>1</v>
      </c>
      <c r="Q126" s="56">
        <f>IF(VLOOKUP(D126,Table10[],8,FALSE)=0,"",VLOOKUP(D126,Table10[],8,FALSE))</f>
        <v>6</v>
      </c>
      <c r="R126" s="56" t="s">
        <v>1060</v>
      </c>
      <c r="S126" s="56">
        <v>0.88390000000000002</v>
      </c>
      <c r="T126" s="63">
        <f>IF(E126="nan","No CID", VLOOKUP(D126,Patents!$B$6:$V$493,13,FALSE))</f>
        <v>17391</v>
      </c>
      <c r="U126" s="64">
        <f>IFERROR(VLOOKUP(D126,Patents!$B$6:$V$493,12,FALSE)/VLOOKUP(D126,Patents!$B$6:$V$493,13,FALSE),"")</f>
        <v>0.73676039330688292</v>
      </c>
      <c r="V126" s="64">
        <f>IFERROR(VLOOKUP(D126,Patents!$B$6:$V$493,16,FALSE)/VLOOKUP(D126,Patents!$B$6:$V$493,17,FALSE),"")</f>
        <v>0.75037537537537535</v>
      </c>
      <c r="W126" s="56">
        <f>IF(ISERROR(VLOOKUP(D126,'OFR Regulations'!B:D,3,FALSE)),"",VLOOKUP(D126,'OFR Regulations'!B:D,3,FALSE))</f>
        <v>13</v>
      </c>
      <c r="X126" s="56">
        <f>IF(ISERROR(VLOOKUP(D126,'Reg List Summary'!$A$2:$D$141,4,FALSE)),"",VLOOKUP(D126,'Reg List Summary'!$A$2:$D$141,4,FALSE))</f>
        <v>13</v>
      </c>
      <c r="Y126" s="56" t="b">
        <f t="shared" si="7"/>
        <v>1</v>
      </c>
      <c r="Z126" s="56">
        <f t="shared" si="8"/>
        <v>2.5</v>
      </c>
    </row>
    <row r="127" spans="1:26" x14ac:dyDescent="0.3">
      <c r="A127" s="56" t="s">
        <v>1262</v>
      </c>
      <c r="B127" s="56" t="s">
        <v>1263</v>
      </c>
      <c r="C127" s="57" t="s">
        <v>1261</v>
      </c>
      <c r="D127" s="57" t="s">
        <v>35</v>
      </c>
      <c r="E127" s="56">
        <v>91820</v>
      </c>
      <c r="F127" s="62">
        <f>VLOOKUP(D127,Table10[],6,FALSE)</f>
        <v>1</v>
      </c>
      <c r="G127" s="62">
        <f>IF(VLOOKUP(D127,Table10[],9,FALSE)="Y",1,0)</f>
        <v>0</v>
      </c>
      <c r="H127" s="62" t="str">
        <f>VLOOKUP(D127,Table10[],4,FALSE)</f>
        <v>Active</v>
      </c>
      <c r="I127" s="62">
        <f>IF(VLOOKUP(D127,Table10[],7,FALSE)="L",1,IF(VLOOKUP(D127,Table10[],7,FALSE)="H",1.5, 0))</f>
        <v>0</v>
      </c>
      <c r="J127" s="62">
        <f>IF(VLOOKUP(D127,Table10[],5,FALSE)&gt;0, 1,0)</f>
        <v>1</v>
      </c>
      <c r="K127" s="56" t="s">
        <v>290</v>
      </c>
      <c r="L127" s="56" t="str">
        <f>IF(VLOOKUP(C127,Synonyms!$A$2:$E$490,5,FALSE)=0,"",VLOOKUP(C127,Synonyms!$A$2:$E$490,5,FALSE))</f>
        <v>FR-245</v>
      </c>
      <c r="M127" s="56">
        <v>0</v>
      </c>
      <c r="N127" s="56">
        <v>0</v>
      </c>
      <c r="O127" s="56">
        <f t="shared" si="5"/>
        <v>2</v>
      </c>
      <c r="P127" s="56">
        <f t="shared" si="6"/>
        <v>1</v>
      </c>
      <c r="Q127" s="56">
        <f>IF(VLOOKUP(D127,Table10[],8,FALSE)=0,"",VLOOKUP(D127,Table10[],8,FALSE))</f>
        <v>7</v>
      </c>
      <c r="R127" s="56" t="s">
        <v>1060</v>
      </c>
      <c r="S127" s="56">
        <v>0.93069999999999997</v>
      </c>
      <c r="T127" s="63">
        <f>IF(E127="nan","No CID", VLOOKUP(D127,Patents!$B$6:$V$493,13,FALSE))</f>
        <v>748</v>
      </c>
      <c r="U127" s="64">
        <f>IFERROR(VLOOKUP(D127,Patents!$B$6:$V$493,12,FALSE)/VLOOKUP(D127,Patents!$B$6:$V$493,13,FALSE),"")</f>
        <v>0.90775401069518713</v>
      </c>
      <c r="V127" s="64">
        <f>IFERROR(VLOOKUP(D127,Patents!$B$6:$V$493,16,FALSE)/VLOOKUP(D127,Patents!$B$6:$V$493,17,FALSE),"")</f>
        <v>0.91249999999999998</v>
      </c>
      <c r="W127" s="56">
        <f>IF(ISERROR(VLOOKUP(D127,'OFR Regulations'!B:D,3,FALSE)),"",VLOOKUP(D127,'OFR Regulations'!B:D,3,FALSE))</f>
        <v>2</v>
      </c>
      <c r="X127" s="56">
        <f>IF(ISERROR(VLOOKUP(D127,'Reg List Summary'!$A$2:$D$141,4,FALSE)),"",VLOOKUP(D127,'Reg List Summary'!$A$2:$D$141,4,FALSE))</f>
        <v>2</v>
      </c>
      <c r="Y127" s="56" t="b">
        <f t="shared" si="7"/>
        <v>1</v>
      </c>
      <c r="Z127" s="56">
        <f t="shared" si="8"/>
        <v>1</v>
      </c>
    </row>
    <row r="128" spans="1:26" x14ac:dyDescent="0.3">
      <c r="A128" s="56" t="s">
        <v>1721</v>
      </c>
      <c r="B128" s="56" t="s">
        <v>1092</v>
      </c>
      <c r="C128" s="57" t="s">
        <v>1720</v>
      </c>
      <c r="D128" s="57" t="s">
        <v>377</v>
      </c>
      <c r="E128" s="56">
        <v>85769495</v>
      </c>
      <c r="F128" s="62">
        <f>VLOOKUP(D128,Table10[],6,FALSE)</f>
        <v>0</v>
      </c>
      <c r="G128" s="62">
        <f>IF(VLOOKUP(D128,Table10[],9,FALSE)="Y",1,0)</f>
        <v>0</v>
      </c>
      <c r="H128" s="62">
        <f>VLOOKUP(D128,Table10[],4,FALSE)</f>
        <v>0</v>
      </c>
      <c r="I128" s="62">
        <f>IF(VLOOKUP(D128,Table10[],7,FALSE)="L",1,IF(VLOOKUP(D128,Table10[],7,FALSE)="H",1.5, 0))</f>
        <v>0</v>
      </c>
      <c r="J128" s="62">
        <f>IF(VLOOKUP(D128,Table10[],5,FALSE)&gt;0, 1,0)</f>
        <v>0</v>
      </c>
      <c r="K128" s="56" t="s">
        <v>378</v>
      </c>
      <c r="L128" s="56" t="str">
        <f>IF(VLOOKUP(C128,Synonyms!$A$2:$E$490,5,FALSE)=0,"",VLOOKUP(C128,Synonyms!$A$2:$E$490,5,FALSE))</f>
        <v/>
      </c>
      <c r="M128" s="56">
        <v>0</v>
      </c>
      <c r="N128" s="56">
        <v>1</v>
      </c>
      <c r="O128" s="56">
        <f t="shared" si="5"/>
        <v>0</v>
      </c>
      <c r="P128" s="56">
        <f t="shared" si="6"/>
        <v>0</v>
      </c>
      <c r="Q128" s="56" t="str">
        <f>IF(VLOOKUP(D128,Table10[],8,FALSE)=0,"",VLOOKUP(D128,Table10[],8,FALSE))</f>
        <v/>
      </c>
      <c r="R128" s="56" t="s">
        <v>1119</v>
      </c>
      <c r="S128" s="56">
        <v>0.99480000000000002</v>
      </c>
      <c r="T128" s="63">
        <f>IF(E128="nan","No CID", VLOOKUP(D128,Patents!$B$6:$V$493,13,FALSE))</f>
        <v>0</v>
      </c>
      <c r="U128" s="64" t="str">
        <f>IFERROR(VLOOKUP(D128,Patents!$B$6:$V$493,12,FALSE)/VLOOKUP(D128,Patents!$B$6:$V$493,13,FALSE),"")</f>
        <v/>
      </c>
      <c r="V128" s="64" t="str">
        <f>IFERROR(VLOOKUP(D128,Patents!$B$6:$V$493,16,FALSE)/VLOOKUP(D128,Patents!$B$6:$V$493,17,FALSE),"")</f>
        <v/>
      </c>
      <c r="W128" s="56" t="str">
        <f>IF(ISERROR(VLOOKUP(D128,'OFR Regulations'!B:D,3,FALSE)),"",VLOOKUP(D128,'OFR Regulations'!B:D,3,FALSE))</f>
        <v/>
      </c>
      <c r="X128" s="56" t="str">
        <f>IF(ISERROR(VLOOKUP(D128,'Reg List Summary'!$A$2:$D$141,4,FALSE)),"",VLOOKUP(D128,'Reg List Summary'!$A$2:$D$141,4,FALSE))</f>
        <v/>
      </c>
      <c r="Y128" s="56" t="b">
        <f t="shared" si="7"/>
        <v>1</v>
      </c>
      <c r="Z128" s="56">
        <f t="shared" si="8"/>
        <v>0</v>
      </c>
    </row>
    <row r="129" spans="1:26" x14ac:dyDescent="0.3">
      <c r="A129" s="56" t="s">
        <v>1265</v>
      </c>
      <c r="B129" s="56" t="s">
        <v>1104</v>
      </c>
      <c r="C129" s="57" t="s">
        <v>1264</v>
      </c>
      <c r="D129" s="57" t="s">
        <v>33</v>
      </c>
      <c r="E129" s="56">
        <v>117291</v>
      </c>
      <c r="F129" s="62">
        <f>VLOOKUP(D129,Table10[],6,FALSE)</f>
        <v>1</v>
      </c>
      <c r="G129" s="62">
        <f>IF(VLOOKUP(D129,Table10[],9,FALSE)="Y",1,0)</f>
        <v>0</v>
      </c>
      <c r="H129" s="62" t="str">
        <f>VLOOKUP(D129,Table10[],4,FALSE)</f>
        <v>Active</v>
      </c>
      <c r="I129" s="62">
        <f>IF(VLOOKUP(D129,Table10[],7,FALSE)="L",1,IF(VLOOKUP(D129,Table10[],7,FALSE)="H",1.5, 0))</f>
        <v>1</v>
      </c>
      <c r="J129" s="62">
        <f>IF(VLOOKUP(D129,Table10[],5,FALSE)&gt;0, 1,0)</f>
        <v>1</v>
      </c>
      <c r="K129" s="56" t="s">
        <v>293</v>
      </c>
      <c r="L129" s="56" t="str">
        <f>IF(VLOOKUP(C129,Synonyms!$A$2:$E$490,5,FALSE)=0,"",VLOOKUP(C129,Synonyms!$A$2:$E$490,5,FALSE))</f>
        <v/>
      </c>
      <c r="M129" s="56">
        <v>0</v>
      </c>
      <c r="N129" s="56">
        <v>0</v>
      </c>
      <c r="O129" s="56">
        <f t="shared" si="5"/>
        <v>3</v>
      </c>
      <c r="P129" s="56">
        <f t="shared" si="6"/>
        <v>1</v>
      </c>
      <c r="Q129" s="56">
        <f>IF(VLOOKUP(D129,Table10[],8,FALSE)=0,"",VLOOKUP(D129,Table10[],8,FALSE))</f>
        <v>20</v>
      </c>
      <c r="R129" s="56" t="s">
        <v>1060</v>
      </c>
      <c r="S129" s="56">
        <v>0.93840000000000001</v>
      </c>
      <c r="T129" s="63">
        <f>IF(E129="nan","No CID", VLOOKUP(D129,Patents!$B$6:$V$493,13,FALSE))</f>
        <v>190</v>
      </c>
      <c r="U129" s="64">
        <f>IFERROR(VLOOKUP(D129,Patents!$B$6:$V$493,12,FALSE)/VLOOKUP(D129,Patents!$B$6:$V$493,13,FALSE),"")</f>
        <v>0.45789473684210524</v>
      </c>
      <c r="V129" s="64">
        <f>IFERROR(VLOOKUP(D129,Patents!$B$6:$V$493,16,FALSE)/VLOOKUP(D129,Patents!$B$6:$V$493,17,FALSE),"")</f>
        <v>0.44444444444444442</v>
      </c>
      <c r="W129" s="56">
        <f>IF(ISERROR(VLOOKUP(D129,'OFR Regulations'!B:D,3,FALSE)),"",VLOOKUP(D129,'OFR Regulations'!B:D,3,FALSE))</f>
        <v>10</v>
      </c>
      <c r="X129" s="56">
        <f>IF(ISERROR(VLOOKUP(D129,'Reg List Summary'!$A$2:$D$141,4,FALSE)),"",VLOOKUP(D129,'Reg List Summary'!$A$2:$D$141,4,FALSE))</f>
        <v>10</v>
      </c>
      <c r="Y129" s="56" t="b">
        <f t="shared" si="7"/>
        <v>1</v>
      </c>
      <c r="Z129" s="56">
        <f t="shared" si="8"/>
        <v>2</v>
      </c>
    </row>
    <row r="130" spans="1:26" x14ac:dyDescent="0.3">
      <c r="A130" s="56" t="s">
        <v>1267</v>
      </c>
      <c r="B130" s="56" t="s">
        <v>1064</v>
      </c>
      <c r="C130" s="57" t="s">
        <v>1266</v>
      </c>
      <c r="D130" s="57" t="s">
        <v>57</v>
      </c>
      <c r="E130" s="56">
        <v>14034</v>
      </c>
      <c r="F130" s="62">
        <f>VLOOKUP(D130,Table10[],6,FALSE)</f>
        <v>0</v>
      </c>
      <c r="G130" s="62">
        <f>IF(VLOOKUP(D130,Table10[],9,FALSE)="Y",1,0)</f>
        <v>0</v>
      </c>
      <c r="H130" s="62">
        <f>VLOOKUP(D130,Table10[],4,FALSE)</f>
        <v>0</v>
      </c>
      <c r="I130" s="62">
        <f>IF(VLOOKUP(D130,Table10[],7,FALSE)="L",1,IF(VLOOKUP(D130,Table10[],7,FALSE)="H",1.5, 0))</f>
        <v>0</v>
      </c>
      <c r="J130" s="62">
        <f>IF(VLOOKUP(D130,Table10[],5,FALSE)&gt;0, 1,0)</f>
        <v>1</v>
      </c>
      <c r="K130" s="56" t="s">
        <v>58</v>
      </c>
      <c r="L130" s="56" t="str">
        <f>IF(VLOOKUP(C130,Synonyms!$A$2:$E$490,5,FALSE)=0,"",VLOOKUP(C130,Synonyms!$A$2:$E$490,5,FALSE))</f>
        <v/>
      </c>
      <c r="M130" s="56">
        <v>0</v>
      </c>
      <c r="N130" s="56">
        <v>0</v>
      </c>
      <c r="O130" s="56">
        <f t="shared" si="5"/>
        <v>0</v>
      </c>
      <c r="P130" s="56">
        <f t="shared" si="6"/>
        <v>1</v>
      </c>
      <c r="Q130" s="56">
        <f>IF(VLOOKUP(D130,Table10[],8,FALSE)=0,"",VLOOKUP(D130,Table10[],8,FALSE))</f>
        <v>2</v>
      </c>
      <c r="R130" s="56" t="s">
        <v>1056</v>
      </c>
      <c r="S130" s="56">
        <v>0.90649999999999997</v>
      </c>
      <c r="T130" s="63">
        <f>IF(E130="nan","No CID", VLOOKUP(D130,Patents!$B$6:$V$493,13,FALSE))</f>
        <v>4255</v>
      </c>
      <c r="U130" s="64">
        <f>IFERROR(VLOOKUP(D130,Patents!$B$6:$V$493,12,FALSE)/VLOOKUP(D130,Patents!$B$6:$V$493,13,FALSE),"")</f>
        <v>0.7393654524089307</v>
      </c>
      <c r="V130" s="64">
        <f>IFERROR(VLOOKUP(D130,Patents!$B$6:$V$493,16,FALSE)/VLOOKUP(D130,Patents!$B$6:$V$493,17,FALSE),"")</f>
        <v>0.75532900834105654</v>
      </c>
      <c r="W130" s="56" t="str">
        <f>IF(ISERROR(VLOOKUP(D130,'OFR Regulations'!B:D,3,FALSE)),"",VLOOKUP(D130,'OFR Regulations'!B:D,3,FALSE))</f>
        <v/>
      </c>
      <c r="X130" s="56" t="str">
        <f>IF(ISERROR(VLOOKUP(D130,'Reg List Summary'!$A$2:$D$141,4,FALSE)),"",VLOOKUP(D130,'Reg List Summary'!$A$2:$D$141,4,FALSE))</f>
        <v/>
      </c>
      <c r="Y130" s="56" t="b">
        <f t="shared" si="7"/>
        <v>1</v>
      </c>
      <c r="Z130" s="56">
        <f t="shared" si="8"/>
        <v>0</v>
      </c>
    </row>
    <row r="131" spans="1:26" x14ac:dyDescent="0.3">
      <c r="A131" s="56" t="s">
        <v>1269</v>
      </c>
      <c r="B131" s="56" t="s">
        <v>1064</v>
      </c>
      <c r="C131" s="57" t="s">
        <v>1268</v>
      </c>
      <c r="D131" s="57" t="s">
        <v>63</v>
      </c>
      <c r="E131" s="56">
        <v>33553</v>
      </c>
      <c r="F131" s="62">
        <f>VLOOKUP(D131,Table10[],6,FALSE)</f>
        <v>0</v>
      </c>
      <c r="G131" s="62">
        <f>IF(VLOOKUP(D131,Table10[],9,FALSE)="Y",1,0)</f>
        <v>0</v>
      </c>
      <c r="H131" s="62">
        <f>VLOOKUP(D131,Table10[],4,FALSE)</f>
        <v>0</v>
      </c>
      <c r="I131" s="62">
        <f>IF(VLOOKUP(D131,Table10[],7,FALSE)="L",1,IF(VLOOKUP(D131,Table10[],7,FALSE)="H",1.5, 0))</f>
        <v>0</v>
      </c>
      <c r="J131" s="62">
        <f>IF(VLOOKUP(D131,Table10[],5,FALSE)&gt;0, 1,0)</f>
        <v>1</v>
      </c>
      <c r="K131" s="56" t="s">
        <v>64</v>
      </c>
      <c r="L131" s="56" t="str">
        <f>IF(VLOOKUP(C131,Synonyms!$A$2:$E$490,5,FALSE)=0,"",VLOOKUP(C131,Synonyms!$A$2:$E$490,5,FALSE))</f>
        <v/>
      </c>
      <c r="M131" s="56">
        <v>0</v>
      </c>
      <c r="N131" s="56">
        <v>0</v>
      </c>
      <c r="O131" s="56">
        <f t="shared" ref="O131:O194" si="9">IF(H131="Active", SUM(F131:G131, I131)+1, SUM(F131:G131, I131))</f>
        <v>0</v>
      </c>
      <c r="P131" s="56">
        <f t="shared" ref="P131:P194" si="10">IF(H131="Inactive", 1+J131, J131)</f>
        <v>1</v>
      </c>
      <c r="Q131" s="56">
        <f>IF(VLOOKUP(D131,Table10[],8,FALSE)=0,"",VLOOKUP(D131,Table10[],8,FALSE))</f>
        <v>1</v>
      </c>
      <c r="R131" s="56" t="s">
        <v>1056</v>
      </c>
      <c r="S131" s="56">
        <v>0.95820000000000005</v>
      </c>
      <c r="T131" s="63">
        <f>IF(E131="nan","No CID", VLOOKUP(D131,Patents!$B$6:$V$493,13,FALSE))</f>
        <v>0</v>
      </c>
      <c r="U131" s="64" t="str">
        <f>IFERROR(VLOOKUP(D131,Patents!$B$6:$V$493,12,FALSE)/VLOOKUP(D131,Patents!$B$6:$V$493,13,FALSE),"")</f>
        <v/>
      </c>
      <c r="V131" s="64" t="str">
        <f>IFERROR(VLOOKUP(D131,Patents!$B$6:$V$493,16,FALSE)/VLOOKUP(D131,Patents!$B$6:$V$493,17,FALSE),"")</f>
        <v/>
      </c>
      <c r="W131" s="56" t="str">
        <f>IF(ISERROR(VLOOKUP(D131,'OFR Regulations'!B:D,3,FALSE)),"",VLOOKUP(D131,'OFR Regulations'!B:D,3,FALSE))</f>
        <v/>
      </c>
      <c r="X131" s="56" t="str">
        <f>IF(ISERROR(VLOOKUP(D131,'Reg List Summary'!$A$2:$D$141,4,FALSE)),"",VLOOKUP(D131,'Reg List Summary'!$A$2:$D$141,4,FALSE))</f>
        <v/>
      </c>
      <c r="Y131" s="56" t="b">
        <f t="shared" si="7"/>
        <v>1</v>
      </c>
      <c r="Z131" s="56">
        <f t="shared" si="8"/>
        <v>0</v>
      </c>
    </row>
    <row r="132" spans="1:26" x14ac:dyDescent="0.3">
      <c r="A132" s="56" t="s">
        <v>1271</v>
      </c>
      <c r="B132" s="56" t="s">
        <v>1061</v>
      </c>
      <c r="C132" s="57" t="s">
        <v>1270</v>
      </c>
      <c r="D132" s="57" t="s">
        <v>330</v>
      </c>
      <c r="E132" s="56" t="s">
        <v>1240</v>
      </c>
      <c r="F132" s="62">
        <f>VLOOKUP(D132,Table10[],6,FALSE)</f>
        <v>0</v>
      </c>
      <c r="G132" s="62">
        <f>IF(VLOOKUP(D132,Table10[],9,FALSE)="Y",1,0)</f>
        <v>0</v>
      </c>
      <c r="H132" s="62">
        <f>VLOOKUP(D132,Table10[],4,FALSE)</f>
        <v>0</v>
      </c>
      <c r="I132" s="62">
        <f>IF(VLOOKUP(D132,Table10[],7,FALSE)="L",1,IF(VLOOKUP(D132,Table10[],7,FALSE)="H",1.5, 0))</f>
        <v>0</v>
      </c>
      <c r="J132" s="62">
        <f>IF(VLOOKUP(D132,Table10[],5,FALSE)&gt;0, 1,0)</f>
        <v>0</v>
      </c>
      <c r="K132" s="56" t="s">
        <v>331</v>
      </c>
      <c r="L132" s="56" t="str">
        <f>IF(VLOOKUP(C132,Synonyms!$A$2:$E$490,5,FALSE)=0,"",VLOOKUP(C132,Synonyms!$A$2:$E$490,5,FALSE))</f>
        <v/>
      </c>
      <c r="M132" s="56">
        <v>0</v>
      </c>
      <c r="N132" s="56">
        <v>0</v>
      </c>
      <c r="O132" s="56">
        <f t="shared" si="9"/>
        <v>0</v>
      </c>
      <c r="P132" s="56">
        <f t="shared" si="10"/>
        <v>0</v>
      </c>
      <c r="Q132" s="56" t="str">
        <f>IF(VLOOKUP(D132,Table10[],8,FALSE)=0,"",VLOOKUP(D132,Table10[],8,FALSE))</f>
        <v/>
      </c>
      <c r="R132" s="56" t="s">
        <v>1119</v>
      </c>
      <c r="S132" s="56">
        <v>0.94179999999999997</v>
      </c>
      <c r="T132" s="63" t="str">
        <f>IF(E132="nan","No CID", VLOOKUP(D132,Patents!$B$6:$V$493,13,FALSE))</f>
        <v>No CID</v>
      </c>
      <c r="U132" s="64" t="str">
        <f>IFERROR(VLOOKUP(D132,Patents!$B$6:$V$493,12,FALSE)/VLOOKUP(D132,Patents!$B$6:$V$493,13,FALSE),"")</f>
        <v/>
      </c>
      <c r="V132" s="64" t="str">
        <f>IFERROR(VLOOKUP(D132,Patents!$B$6:$V$493,16,FALSE)/VLOOKUP(D132,Patents!$B$6:$V$493,17,FALSE),"")</f>
        <v/>
      </c>
      <c r="W132" s="56" t="str">
        <f>IF(ISERROR(VLOOKUP(D132,'OFR Regulations'!B:D,3,FALSE)),"",VLOOKUP(D132,'OFR Regulations'!B:D,3,FALSE))</f>
        <v/>
      </c>
      <c r="X132" s="56" t="str">
        <f>IF(ISERROR(VLOOKUP(D132,'Reg List Summary'!$A$2:$D$141,4,FALSE)),"",VLOOKUP(D132,'Reg List Summary'!$A$2:$D$141,4,FALSE))</f>
        <v/>
      </c>
      <c r="Y132" s="56" t="b">
        <f t="shared" ref="Y132:Y195" si="11">W132=X132</f>
        <v>1</v>
      </c>
      <c r="Z132" s="56">
        <f t="shared" ref="Z132:Z195" si="12">F132+I132</f>
        <v>0</v>
      </c>
    </row>
    <row r="133" spans="1:26" x14ac:dyDescent="0.3">
      <c r="A133" s="56" t="s">
        <v>1274</v>
      </c>
      <c r="B133" s="56" t="s">
        <v>1064</v>
      </c>
      <c r="C133" s="57" t="s">
        <v>1272</v>
      </c>
      <c r="D133" s="57" t="s">
        <v>790</v>
      </c>
      <c r="E133" s="56">
        <v>94383</v>
      </c>
      <c r="F133" s="62">
        <f>VLOOKUP(D133,Table10[],6,FALSE)</f>
        <v>0</v>
      </c>
      <c r="G133" s="62">
        <f>IF(VLOOKUP(D133,Table10[],9,FALSE)="Y",1,0)</f>
        <v>0</v>
      </c>
      <c r="H133" s="62">
        <f>VLOOKUP(D133,Table10[],4,FALSE)</f>
        <v>0</v>
      </c>
      <c r="I133" s="62">
        <f>IF(VLOOKUP(D133,Table10[],7,FALSE)="L",1,IF(VLOOKUP(D133,Table10[],7,FALSE)="H",1.5, 0))</f>
        <v>0</v>
      </c>
      <c r="J133" s="62">
        <f>IF(VLOOKUP(D133,Table10[],5,FALSE)&gt;0, 1,0)</f>
        <v>0</v>
      </c>
      <c r="K133" s="56" t="s">
        <v>1273</v>
      </c>
      <c r="L133" s="56" t="str">
        <f>IF(VLOOKUP(C133,Synonyms!$A$2:$E$490,5,FALSE)=0,"",VLOOKUP(C133,Synonyms!$A$2:$E$490,5,FALSE))</f>
        <v/>
      </c>
      <c r="M133" s="56">
        <v>0</v>
      </c>
      <c r="N133" s="56">
        <v>0</v>
      </c>
      <c r="O133" s="56">
        <f t="shared" si="9"/>
        <v>0</v>
      </c>
      <c r="P133" s="56">
        <f t="shared" si="10"/>
        <v>0</v>
      </c>
      <c r="Q133" s="56" t="str">
        <f>IF(VLOOKUP(D133,Table10[],8,FALSE)=0,"",VLOOKUP(D133,Table10[],8,FALSE))</f>
        <v/>
      </c>
      <c r="R133" s="56" t="s">
        <v>1119</v>
      </c>
      <c r="S133" s="56">
        <v>0.93059999999999998</v>
      </c>
      <c r="T133" s="63">
        <f>IF(E133="nan","No CID", VLOOKUP(D133,Patents!$B$6:$V$493,13,FALSE))</f>
        <v>129</v>
      </c>
      <c r="U133" s="64">
        <f>IFERROR(VLOOKUP(D133,Patents!$B$6:$V$493,12,FALSE)/VLOOKUP(D133,Patents!$B$6:$V$493,13,FALSE),"")</f>
        <v>0.39534883720930231</v>
      </c>
      <c r="V133" s="64">
        <f>IFERROR(VLOOKUP(D133,Patents!$B$6:$V$493,16,FALSE)/VLOOKUP(D133,Patents!$B$6:$V$493,17,FALSE),"")</f>
        <v>0.65079365079365081</v>
      </c>
      <c r="W133" s="56" t="str">
        <f>IF(ISERROR(VLOOKUP(D133,'OFR Regulations'!B:D,3,FALSE)),"",VLOOKUP(D133,'OFR Regulations'!B:D,3,FALSE))</f>
        <v/>
      </c>
      <c r="X133" s="56" t="str">
        <f>IF(ISERROR(VLOOKUP(D133,'Reg List Summary'!$A$2:$D$141,4,FALSE)),"",VLOOKUP(D133,'Reg List Summary'!$A$2:$D$141,4,FALSE))</f>
        <v/>
      </c>
      <c r="Y133" s="56" t="b">
        <f t="shared" si="11"/>
        <v>1</v>
      </c>
      <c r="Z133" s="56">
        <f t="shared" si="12"/>
        <v>0</v>
      </c>
    </row>
    <row r="134" spans="1:26" x14ac:dyDescent="0.3">
      <c r="A134" s="56" t="s">
        <v>1276</v>
      </c>
      <c r="B134" s="56" t="s">
        <v>1104</v>
      </c>
      <c r="C134" s="57" t="s">
        <v>1275</v>
      </c>
      <c r="D134" s="57" t="s">
        <v>263</v>
      </c>
      <c r="E134" s="56">
        <v>15709948</v>
      </c>
      <c r="F134" s="62">
        <f>VLOOKUP(D134,Table10[],6,FALSE)</f>
        <v>0</v>
      </c>
      <c r="G134" s="62">
        <f>IF(VLOOKUP(D134,Table10[],9,FALSE)="Y",1,0)</f>
        <v>0</v>
      </c>
      <c r="H134" s="62">
        <f>VLOOKUP(D134,Table10[],4,FALSE)</f>
        <v>0</v>
      </c>
      <c r="I134" s="62">
        <f>IF(VLOOKUP(D134,Table10[],7,FALSE)="L",1,IF(VLOOKUP(D134,Table10[],7,FALSE)="H",1.5, 0))</f>
        <v>0</v>
      </c>
      <c r="J134" s="62">
        <f>IF(VLOOKUP(D134,Table10[],5,FALSE)&gt;0, 1,0)</f>
        <v>1</v>
      </c>
      <c r="K134" s="56" t="s">
        <v>264</v>
      </c>
      <c r="L134" s="56" t="str">
        <f>IF(VLOOKUP(C134,Synonyms!$A$2:$E$490,5,FALSE)=0,"",VLOOKUP(C134,Synonyms!$A$2:$E$490,5,FALSE))</f>
        <v/>
      </c>
      <c r="M134" s="56">
        <v>0</v>
      </c>
      <c r="N134" s="56">
        <v>0</v>
      </c>
      <c r="O134" s="56">
        <f t="shared" si="9"/>
        <v>0</v>
      </c>
      <c r="P134" s="56">
        <f t="shared" si="10"/>
        <v>1</v>
      </c>
      <c r="Q134" s="56">
        <f>IF(VLOOKUP(D134,Table10[],8,FALSE)=0,"",VLOOKUP(D134,Table10[],8,FALSE))</f>
        <v>1</v>
      </c>
      <c r="R134" s="56" t="s">
        <v>1056</v>
      </c>
      <c r="S134" s="56">
        <v>0.87290000000000001</v>
      </c>
      <c r="T134" s="63">
        <f>IF(E134="nan","No CID", VLOOKUP(D134,Patents!$B$6:$V$493,13,FALSE))</f>
        <v>112</v>
      </c>
      <c r="U134" s="64">
        <f>IFERROR(VLOOKUP(D134,Patents!$B$6:$V$493,12,FALSE)/VLOOKUP(D134,Patents!$B$6:$V$493,13,FALSE),"")</f>
        <v>0.8035714285714286</v>
      </c>
      <c r="V134" s="64">
        <f>IFERROR(VLOOKUP(D134,Patents!$B$6:$V$493,16,FALSE)/VLOOKUP(D134,Patents!$B$6:$V$493,17,FALSE),"")</f>
        <v>0.83333333333333337</v>
      </c>
      <c r="W134" s="56">
        <f>IF(ISERROR(VLOOKUP(D134,'OFR Regulations'!B:D,3,FALSE)),"",VLOOKUP(D134,'OFR Regulations'!B:D,3,FALSE))</f>
        <v>1</v>
      </c>
      <c r="X134" s="56">
        <f>IF(ISERROR(VLOOKUP(D134,'Reg List Summary'!$A$2:$D$141,4,FALSE)),"",VLOOKUP(D134,'Reg List Summary'!$A$2:$D$141,4,FALSE))</f>
        <v>1</v>
      </c>
      <c r="Y134" s="56" t="b">
        <f t="shared" si="11"/>
        <v>1</v>
      </c>
      <c r="Z134" s="56">
        <f t="shared" si="12"/>
        <v>0</v>
      </c>
    </row>
    <row r="135" spans="1:26" x14ac:dyDescent="0.3">
      <c r="A135" s="56" t="s">
        <v>1278</v>
      </c>
      <c r="B135" s="56" t="s">
        <v>1077</v>
      </c>
      <c r="C135" s="57" t="s">
        <v>1277</v>
      </c>
      <c r="D135" s="57" t="s">
        <v>304</v>
      </c>
      <c r="E135" s="56">
        <v>3032840</v>
      </c>
      <c r="F135" s="62">
        <f>VLOOKUP(D135,Table10[],6,FALSE)</f>
        <v>0</v>
      </c>
      <c r="G135" s="62">
        <f>IF(VLOOKUP(D135,Table10[],9,FALSE)="Y",1,0)</f>
        <v>0</v>
      </c>
      <c r="H135" s="62" t="str">
        <f>VLOOKUP(D135,Table10[],4,FALSE)</f>
        <v>Inactive</v>
      </c>
      <c r="I135" s="62">
        <f>IF(VLOOKUP(D135,Table10[],7,FALSE)="L",1,IF(VLOOKUP(D135,Table10[],7,FALSE)="H",1.5, 0))</f>
        <v>0</v>
      </c>
      <c r="J135" s="62">
        <f>IF(VLOOKUP(D135,Table10[],5,FALSE)&gt;0, 1,0)</f>
        <v>1</v>
      </c>
      <c r="K135" s="56" t="s">
        <v>305</v>
      </c>
      <c r="L135" s="56" t="str">
        <f>IF(VLOOKUP(C135,Synonyms!$A$2:$E$490,5,FALSE)=0,"",VLOOKUP(C135,Synonyms!$A$2:$E$490,5,FALSE))</f>
        <v>BB-8</v>
      </c>
      <c r="M135" s="56">
        <v>0</v>
      </c>
      <c r="N135" s="56">
        <v>0</v>
      </c>
      <c r="O135" s="56">
        <f t="shared" si="9"/>
        <v>0</v>
      </c>
      <c r="P135" s="56">
        <f t="shared" si="10"/>
        <v>2</v>
      </c>
      <c r="Q135" s="56">
        <f>IF(VLOOKUP(D135,Table10[],8,FALSE)=0,"",VLOOKUP(D135,Table10[],8,FALSE))</f>
        <v>1</v>
      </c>
      <c r="R135" s="56" t="s">
        <v>1056</v>
      </c>
      <c r="S135" s="56">
        <v>0.99470000000000003</v>
      </c>
      <c r="T135" s="63">
        <f>IF(E135="nan","No CID", VLOOKUP(D135,Patents!$B$6:$V$493,13,FALSE))</f>
        <v>1502</v>
      </c>
      <c r="U135" s="64">
        <f>IFERROR(VLOOKUP(D135,Patents!$B$6:$V$493,12,FALSE)/VLOOKUP(D135,Patents!$B$6:$V$493,13,FALSE),"")</f>
        <v>0.45605858854860187</v>
      </c>
      <c r="V135" s="64">
        <f>IFERROR(VLOOKUP(D135,Patents!$B$6:$V$493,16,FALSE)/VLOOKUP(D135,Patents!$B$6:$V$493,17,FALSE),"")</f>
        <v>0.48065476190476192</v>
      </c>
      <c r="W135" s="56">
        <f>IF(ISERROR(VLOOKUP(D135,'OFR Regulations'!B:D,3,FALSE)),"",VLOOKUP(D135,'OFR Regulations'!B:D,3,FALSE))</f>
        <v>3</v>
      </c>
      <c r="X135" s="56">
        <f>IF(ISERROR(VLOOKUP(D135,'Reg List Summary'!$A$2:$D$141,4,FALSE)),"",VLOOKUP(D135,'Reg List Summary'!$A$2:$D$141,4,FALSE))</f>
        <v>3</v>
      </c>
      <c r="Y135" s="56" t="b">
        <f t="shared" si="11"/>
        <v>1</v>
      </c>
      <c r="Z135" s="56">
        <f t="shared" si="12"/>
        <v>0</v>
      </c>
    </row>
    <row r="136" spans="1:26" x14ac:dyDescent="0.3">
      <c r="A136" s="56" t="s">
        <v>1160</v>
      </c>
      <c r="B136" s="56" t="s">
        <v>1064</v>
      </c>
      <c r="C136" s="57" t="s">
        <v>1158</v>
      </c>
      <c r="D136" s="57" t="s">
        <v>406</v>
      </c>
      <c r="E136" s="56">
        <v>14670658</v>
      </c>
      <c r="F136" s="62">
        <f>VLOOKUP(D136,Table10[],6,FALSE)</f>
        <v>0</v>
      </c>
      <c r="G136" s="62">
        <f>IF(VLOOKUP(D136,Table10[],9,FALSE)="Y",1,0)</f>
        <v>0</v>
      </c>
      <c r="H136" s="62">
        <f>VLOOKUP(D136,Table10[],4,FALSE)</f>
        <v>0</v>
      </c>
      <c r="I136" s="62">
        <f>IF(VLOOKUP(D136,Table10[],7,FALSE)="L",1,IF(VLOOKUP(D136,Table10[],7,FALSE)="H",1.5, 0))</f>
        <v>0</v>
      </c>
      <c r="J136" s="62">
        <f>IF(VLOOKUP(D136,Table10[],5,FALSE)&gt;0, 1,0)</f>
        <v>0</v>
      </c>
      <c r="K136" s="56" t="s">
        <v>1159</v>
      </c>
      <c r="L136" s="56" t="str">
        <f>IF(VLOOKUP(C136,Synonyms!$A$2:$E$490,5,FALSE)=0,"",VLOOKUP(C136,Synonyms!$A$2:$E$490,5,FALSE))</f>
        <v/>
      </c>
      <c r="M136" s="56">
        <v>0</v>
      </c>
      <c r="N136" s="56">
        <v>0</v>
      </c>
      <c r="O136" s="56">
        <f t="shared" si="9"/>
        <v>0</v>
      </c>
      <c r="P136" s="56">
        <f t="shared" si="10"/>
        <v>0</v>
      </c>
      <c r="Q136" s="56" t="str">
        <f>IF(VLOOKUP(D136,Table10[],8,FALSE)=0,"",VLOOKUP(D136,Table10[],8,FALSE))</f>
        <v/>
      </c>
      <c r="R136" s="56" t="s">
        <v>1119</v>
      </c>
      <c r="S136" s="56">
        <v>0.91469999999999996</v>
      </c>
      <c r="T136" s="63">
        <f>IF(E136="nan","No CID", VLOOKUP(D136,Patents!$B$6:$V$493,13,FALSE))</f>
        <v>405</v>
      </c>
      <c r="U136" s="64">
        <f>IFERROR(VLOOKUP(D136,Patents!$B$6:$V$493,12,FALSE)/VLOOKUP(D136,Patents!$B$6:$V$493,13,FALSE),"")</f>
        <v>0.61234567901234571</v>
      </c>
      <c r="V136" s="64">
        <f>IFERROR(VLOOKUP(D136,Patents!$B$6:$V$493,16,FALSE)/VLOOKUP(D136,Patents!$B$6:$V$493,17,FALSE),"")</f>
        <v>0.78082191780821919</v>
      </c>
      <c r="W136" s="56" t="str">
        <f>IF(ISERROR(VLOOKUP(D136,'OFR Regulations'!B:D,3,FALSE)),"",VLOOKUP(D136,'OFR Regulations'!B:D,3,FALSE))</f>
        <v/>
      </c>
      <c r="X136" s="56" t="str">
        <f>IF(ISERROR(VLOOKUP(D136,'Reg List Summary'!$A$2:$D$141,4,FALSE)),"",VLOOKUP(D136,'Reg List Summary'!$A$2:$D$141,4,FALSE))</f>
        <v/>
      </c>
      <c r="Y136" s="56" t="b">
        <f t="shared" si="11"/>
        <v>1</v>
      </c>
      <c r="Z136" s="56">
        <f t="shared" si="12"/>
        <v>0</v>
      </c>
    </row>
    <row r="137" spans="1:26" x14ac:dyDescent="0.3">
      <c r="A137" s="56" t="s">
        <v>1723</v>
      </c>
      <c r="B137" s="56" t="s">
        <v>1057</v>
      </c>
      <c r="C137" s="57" t="s">
        <v>1722</v>
      </c>
      <c r="D137" s="57" t="s">
        <v>306</v>
      </c>
      <c r="E137" s="56" t="s">
        <v>1240</v>
      </c>
      <c r="F137" s="62">
        <f>VLOOKUP(D137,Table10[],6,FALSE)</f>
        <v>0</v>
      </c>
      <c r="G137" s="62">
        <f>IF(VLOOKUP(D137,Table10[],9,FALSE)="Y",1,0)</f>
        <v>0</v>
      </c>
      <c r="H137" s="62" t="str">
        <f>VLOOKUP(D137,Table10[],4,FALSE)</f>
        <v>Active</v>
      </c>
      <c r="I137" s="62">
        <f>IF(VLOOKUP(D137,Table10[],7,FALSE)="L",1,IF(VLOOKUP(D137,Table10[],7,FALSE)="H",1.5, 0))</f>
        <v>0</v>
      </c>
      <c r="J137" s="62">
        <f>IF(VLOOKUP(D137,Table10[],5,FALSE)&gt;0, 1,0)</f>
        <v>0</v>
      </c>
      <c r="K137" s="56" t="s">
        <v>307</v>
      </c>
      <c r="L137" s="56" t="str">
        <f>IF(VLOOKUP(C137,Synonyms!$A$2:$E$490,5,FALSE)=0,"",VLOOKUP(C137,Synonyms!$A$2:$E$490,5,FALSE))</f>
        <v/>
      </c>
      <c r="M137" s="56">
        <v>1</v>
      </c>
      <c r="N137" s="56">
        <v>0</v>
      </c>
      <c r="O137" s="56">
        <f t="shared" si="9"/>
        <v>1</v>
      </c>
      <c r="P137" s="56">
        <f t="shared" si="10"/>
        <v>0</v>
      </c>
      <c r="Q137" s="56" t="str">
        <f>IF(VLOOKUP(D137,Table10[],8,FALSE)=0,"",VLOOKUP(D137,Table10[],8,FALSE))</f>
        <v/>
      </c>
      <c r="R137" s="56" t="s">
        <v>1119</v>
      </c>
      <c r="S137" s="56"/>
      <c r="T137" s="63" t="str">
        <f>IF(E137="nan","No CID", VLOOKUP(D137,Patents!$B$6:$V$493,13,FALSE))</f>
        <v>No CID</v>
      </c>
      <c r="U137" s="64" t="str">
        <f>IFERROR(VLOOKUP(D137,Patents!$B$6:$V$493,12,FALSE)/VLOOKUP(D137,Patents!$B$6:$V$493,13,FALSE),"")</f>
        <v/>
      </c>
      <c r="V137" s="64" t="str">
        <f>IFERROR(VLOOKUP(D137,Patents!$B$6:$V$493,16,FALSE)/VLOOKUP(D137,Patents!$B$6:$V$493,17,FALSE),"")</f>
        <v/>
      </c>
      <c r="W137" s="56" t="str">
        <f>IF(ISERROR(VLOOKUP(D137,'OFR Regulations'!B:D,3,FALSE)),"",VLOOKUP(D137,'OFR Regulations'!B:D,3,FALSE))</f>
        <v/>
      </c>
      <c r="X137" s="56" t="str">
        <f>IF(ISERROR(VLOOKUP(D137,'Reg List Summary'!$A$2:$D$141,4,FALSE)),"",VLOOKUP(D137,'Reg List Summary'!$A$2:$D$141,4,FALSE))</f>
        <v/>
      </c>
      <c r="Y137" s="56" t="b">
        <f t="shared" si="11"/>
        <v>1</v>
      </c>
      <c r="Z137" s="56">
        <f t="shared" si="12"/>
        <v>0</v>
      </c>
    </row>
    <row r="138" spans="1:26" x14ac:dyDescent="0.3">
      <c r="A138" s="56" t="s">
        <v>1281</v>
      </c>
      <c r="B138" s="56" t="s">
        <v>1069</v>
      </c>
      <c r="C138" s="57" t="s">
        <v>1279</v>
      </c>
      <c r="D138" s="57" t="s">
        <v>308</v>
      </c>
      <c r="E138" s="56">
        <v>656687</v>
      </c>
      <c r="F138" s="62">
        <f>VLOOKUP(D138,Table10[],6,FALSE)</f>
        <v>0</v>
      </c>
      <c r="G138" s="62">
        <f>IF(VLOOKUP(D138,Table10[],9,FALSE)="Y",1,0)</f>
        <v>0</v>
      </c>
      <c r="H138" s="62">
        <f>VLOOKUP(D138,Table10[],4,FALSE)</f>
        <v>0</v>
      </c>
      <c r="I138" s="62">
        <f>IF(VLOOKUP(D138,Table10[],7,FALSE)="L",1,IF(VLOOKUP(D138,Table10[],7,FALSE)="H",1.5, 0))</f>
        <v>0</v>
      </c>
      <c r="J138" s="62">
        <f>IF(VLOOKUP(D138,Table10[],5,FALSE)&gt;0, 1,0)</f>
        <v>0</v>
      </c>
      <c r="K138" s="56" t="s">
        <v>1280</v>
      </c>
      <c r="L138" s="56" t="str">
        <f>IF(VLOOKUP(C138,Synonyms!$A$2:$E$490,5,FALSE)=0,"",VLOOKUP(C138,Synonyms!$A$2:$E$490,5,FALSE))</f>
        <v/>
      </c>
      <c r="M138" s="56">
        <v>0</v>
      </c>
      <c r="N138" s="56">
        <v>0</v>
      </c>
      <c r="O138" s="56">
        <f t="shared" si="9"/>
        <v>0</v>
      </c>
      <c r="P138" s="56">
        <f t="shared" si="10"/>
        <v>0</v>
      </c>
      <c r="Q138" s="56" t="str">
        <f>IF(VLOOKUP(D138,Table10[],8,FALSE)=0,"",VLOOKUP(D138,Table10[],8,FALSE))</f>
        <v/>
      </c>
      <c r="R138" s="56" t="s">
        <v>1119</v>
      </c>
      <c r="S138" s="56">
        <v>0.60829999999999995</v>
      </c>
      <c r="T138" s="63">
        <f>IF(E138="nan","No CID", VLOOKUP(D138,Patents!$B$6:$V$493,13,FALSE))</f>
        <v>9486</v>
      </c>
      <c r="U138" s="64">
        <f>IFERROR(VLOOKUP(D138,Patents!$B$6:$V$493,12,FALSE)/VLOOKUP(D138,Patents!$B$6:$V$493,13,FALSE),"")</f>
        <v>0.76713050811722538</v>
      </c>
      <c r="V138" s="64">
        <f>IFERROR(VLOOKUP(D138,Patents!$B$6:$V$493,16,FALSE)/VLOOKUP(D138,Patents!$B$6:$V$493,17,FALSE),"")</f>
        <v>0.74154379878577625</v>
      </c>
      <c r="W138" s="56" t="str">
        <f>IF(ISERROR(VLOOKUP(D138,'OFR Regulations'!B:D,3,FALSE)),"",VLOOKUP(D138,'OFR Regulations'!B:D,3,FALSE))</f>
        <v/>
      </c>
      <c r="X138" s="56" t="str">
        <f>IF(ISERROR(VLOOKUP(D138,'Reg List Summary'!$A$2:$D$141,4,FALSE)),"",VLOOKUP(D138,'Reg List Summary'!$A$2:$D$141,4,FALSE))</f>
        <v/>
      </c>
      <c r="Y138" s="56" t="b">
        <f t="shared" si="11"/>
        <v>1</v>
      </c>
      <c r="Z138" s="56">
        <f t="shared" si="12"/>
        <v>0</v>
      </c>
    </row>
    <row r="139" spans="1:26" x14ac:dyDescent="0.3">
      <c r="A139" s="56" t="s">
        <v>1283</v>
      </c>
      <c r="B139" s="56" t="s">
        <v>1064</v>
      </c>
      <c r="C139" s="57" t="s">
        <v>1282</v>
      </c>
      <c r="D139" s="57" t="s">
        <v>817</v>
      </c>
      <c r="E139" s="56">
        <v>8295</v>
      </c>
      <c r="F139" s="62">
        <f>VLOOKUP(D139,Table10[],6,FALSE)</f>
        <v>0</v>
      </c>
      <c r="G139" s="62">
        <f>IF(VLOOKUP(D139,Table10[],9,FALSE)="Y",1,0)</f>
        <v>0</v>
      </c>
      <c r="H139" s="62">
        <f>VLOOKUP(D139,Table10[],4,FALSE)</f>
        <v>0</v>
      </c>
      <c r="I139" s="62">
        <f>IF(VLOOKUP(D139,Table10[],7,FALSE)="L",1,IF(VLOOKUP(D139,Table10[],7,FALSE)="H",1.5, 0))</f>
        <v>0</v>
      </c>
      <c r="J139" s="62">
        <f>IF(VLOOKUP(D139,Table10[],5,FALSE)&gt;0, 1,0)</f>
        <v>0</v>
      </c>
      <c r="K139" s="56" t="s">
        <v>818</v>
      </c>
      <c r="L139" s="56" t="str">
        <f>IF(VLOOKUP(C139,Synonyms!$A$2:$E$490,5,FALSE)=0,"",VLOOKUP(C139,Synonyms!$A$2:$E$490,5,FALSE))</f>
        <v/>
      </c>
      <c r="M139" s="56">
        <v>0</v>
      </c>
      <c r="N139" s="56">
        <v>0</v>
      </c>
      <c r="O139" s="56">
        <f t="shared" si="9"/>
        <v>0</v>
      </c>
      <c r="P139" s="56">
        <f t="shared" si="10"/>
        <v>0</v>
      </c>
      <c r="Q139" s="56" t="str">
        <f>IF(VLOOKUP(D139,Table10[],8,FALSE)=0,"",VLOOKUP(D139,Table10[],8,FALSE))</f>
        <v/>
      </c>
      <c r="R139" s="56" t="s">
        <v>1119</v>
      </c>
      <c r="S139" s="56">
        <v>0.93489999999999995</v>
      </c>
      <c r="T139" s="63">
        <f>IF(E139="nan","No CID", VLOOKUP(D139,Patents!$B$6:$V$493,13,FALSE))</f>
        <v>19141</v>
      </c>
      <c r="U139" s="64">
        <f>IFERROR(VLOOKUP(D139,Patents!$B$6:$V$493,12,FALSE)/VLOOKUP(D139,Patents!$B$6:$V$493,13,FALSE),"")</f>
        <v>0.61407449976490258</v>
      </c>
      <c r="V139" s="64">
        <f>IFERROR(VLOOKUP(D139,Patents!$B$6:$V$493,16,FALSE)/VLOOKUP(D139,Patents!$B$6:$V$493,17,FALSE),"")</f>
        <v>0.54625000000000001</v>
      </c>
      <c r="W139" s="56" t="str">
        <f>IF(ISERROR(VLOOKUP(D139,'OFR Regulations'!B:D,3,FALSE)),"",VLOOKUP(D139,'OFR Regulations'!B:D,3,FALSE))</f>
        <v/>
      </c>
      <c r="X139" s="56" t="str">
        <f>IF(ISERROR(VLOOKUP(D139,'Reg List Summary'!$A$2:$D$141,4,FALSE)),"",VLOOKUP(D139,'Reg List Summary'!$A$2:$D$141,4,FALSE))</f>
        <v/>
      </c>
      <c r="Y139" s="56" t="b">
        <f t="shared" si="11"/>
        <v>1</v>
      </c>
      <c r="Z139" s="56">
        <f t="shared" si="12"/>
        <v>0</v>
      </c>
    </row>
    <row r="140" spans="1:26" x14ac:dyDescent="0.3">
      <c r="A140" s="56" t="s">
        <v>1285</v>
      </c>
      <c r="B140" s="56" t="s">
        <v>1061</v>
      </c>
      <c r="C140" s="57" t="s">
        <v>1284</v>
      </c>
      <c r="D140" s="57" t="s">
        <v>332</v>
      </c>
      <c r="E140" s="56">
        <v>53432679</v>
      </c>
      <c r="F140" s="62">
        <f>VLOOKUP(D140,Table10[],6,FALSE)</f>
        <v>0</v>
      </c>
      <c r="G140" s="62">
        <f>IF(VLOOKUP(D140,Table10[],9,FALSE)="Y",1,0)</f>
        <v>0</v>
      </c>
      <c r="H140" s="62">
        <f>VLOOKUP(D140,Table10[],4,FALSE)</f>
        <v>0</v>
      </c>
      <c r="I140" s="62">
        <f>IF(VLOOKUP(D140,Table10[],7,FALSE)="L",1,IF(VLOOKUP(D140,Table10[],7,FALSE)="H",1.5, 0))</f>
        <v>0</v>
      </c>
      <c r="J140" s="62">
        <f>IF(VLOOKUP(D140,Table10[],5,FALSE)&gt;0, 1,0)</f>
        <v>0</v>
      </c>
      <c r="K140" s="56" t="s">
        <v>333</v>
      </c>
      <c r="L140" s="56" t="str">
        <f>IF(VLOOKUP(C140,Synonyms!$A$2:$E$490,5,FALSE)=0,"",VLOOKUP(C140,Synonyms!$A$2:$E$490,5,FALSE))</f>
        <v/>
      </c>
      <c r="M140" s="56">
        <v>0</v>
      </c>
      <c r="N140" s="56">
        <v>0</v>
      </c>
      <c r="O140" s="56">
        <f t="shared" si="9"/>
        <v>0</v>
      </c>
      <c r="P140" s="56">
        <f t="shared" si="10"/>
        <v>0</v>
      </c>
      <c r="Q140" s="56" t="str">
        <f>IF(VLOOKUP(D140,Table10[],8,FALSE)=0,"",VLOOKUP(D140,Table10[],8,FALSE))</f>
        <v/>
      </c>
      <c r="R140" s="56" t="s">
        <v>1119</v>
      </c>
      <c r="S140" s="56">
        <v>0.70709999999999995</v>
      </c>
      <c r="T140" s="63">
        <f>IF(E140="nan","No CID", VLOOKUP(D140,Patents!$B$6:$V$493,13,FALSE))</f>
        <v>12</v>
      </c>
      <c r="U140" s="64">
        <f>IFERROR(VLOOKUP(D140,Patents!$B$6:$V$493,12,FALSE)/VLOOKUP(D140,Patents!$B$6:$V$493,13,FALSE),"")</f>
        <v>8.3333333333333329E-2</v>
      </c>
      <c r="V140" s="64">
        <f>IFERROR(VLOOKUP(D140,Patents!$B$6:$V$493,16,FALSE)/VLOOKUP(D140,Patents!$B$6:$V$493,17,FALSE),"")</f>
        <v>0.2</v>
      </c>
      <c r="W140" s="56" t="str">
        <f>IF(ISERROR(VLOOKUP(D140,'OFR Regulations'!B:D,3,FALSE)),"",VLOOKUP(D140,'OFR Regulations'!B:D,3,FALSE))</f>
        <v/>
      </c>
      <c r="X140" s="56" t="str">
        <f>IF(ISERROR(VLOOKUP(D140,'Reg List Summary'!$A$2:$D$141,4,FALSE)),"",VLOOKUP(D140,'Reg List Summary'!$A$2:$D$141,4,FALSE))</f>
        <v/>
      </c>
      <c r="Y140" s="56" t="b">
        <f t="shared" si="11"/>
        <v>1</v>
      </c>
      <c r="Z140" s="56">
        <f t="shared" si="12"/>
        <v>0</v>
      </c>
    </row>
    <row r="141" spans="1:26" x14ac:dyDescent="0.3">
      <c r="A141" s="56" t="s">
        <v>1287</v>
      </c>
      <c r="B141" s="56" t="s">
        <v>1061</v>
      </c>
      <c r="C141" s="57" t="s">
        <v>1286</v>
      </c>
      <c r="D141" s="57" t="s">
        <v>355</v>
      </c>
      <c r="E141" s="56" t="s">
        <v>1240</v>
      </c>
      <c r="F141" s="62">
        <f>VLOOKUP(D141,Table10[],6,FALSE)</f>
        <v>0</v>
      </c>
      <c r="G141" s="62">
        <f>IF(VLOOKUP(D141,Table10[],9,FALSE)="Y",1,0)</f>
        <v>0</v>
      </c>
      <c r="H141" s="62" t="str">
        <f>VLOOKUP(D141,Table10[],4,FALSE)</f>
        <v>Inactive</v>
      </c>
      <c r="I141" s="62">
        <f>IF(VLOOKUP(D141,Table10[],7,FALSE)="L",1,IF(VLOOKUP(D141,Table10[],7,FALSE)="H",1.5, 0))</f>
        <v>0</v>
      </c>
      <c r="J141" s="62">
        <f>IF(VLOOKUP(D141,Table10[],5,FALSE)&gt;0, 1,0)</f>
        <v>1</v>
      </c>
      <c r="K141" s="56" t="s">
        <v>356</v>
      </c>
      <c r="L141" s="56" t="str">
        <f>IF(VLOOKUP(C141,Synonyms!$A$2:$E$490,5,FALSE)=0,"",VLOOKUP(C141,Synonyms!$A$2:$E$490,5,FALSE))</f>
        <v/>
      </c>
      <c r="M141" s="56">
        <v>0</v>
      </c>
      <c r="N141" s="56">
        <v>0</v>
      </c>
      <c r="O141" s="56">
        <f t="shared" si="9"/>
        <v>0</v>
      </c>
      <c r="P141" s="56">
        <f t="shared" si="10"/>
        <v>2</v>
      </c>
      <c r="Q141" s="56" t="str">
        <f>IF(VLOOKUP(D141,Table10[],8,FALSE)=0,"",VLOOKUP(D141,Table10[],8,FALSE))</f>
        <v/>
      </c>
      <c r="R141" s="56" t="s">
        <v>1119</v>
      </c>
      <c r="S141" s="56">
        <v>0.84050000000000002</v>
      </c>
      <c r="T141" s="63" t="str">
        <f>IF(E141="nan","No CID", VLOOKUP(D141,Patents!$B$6:$V$493,13,FALSE))</f>
        <v>No CID</v>
      </c>
      <c r="U141" s="64" t="str">
        <f>IFERROR(VLOOKUP(D141,Patents!$B$6:$V$493,12,FALSE)/VLOOKUP(D141,Patents!$B$6:$V$493,13,FALSE),"")</f>
        <v/>
      </c>
      <c r="V141" s="64" t="str">
        <f>IFERROR(VLOOKUP(D141,Patents!$B$6:$V$493,16,FALSE)/VLOOKUP(D141,Patents!$B$6:$V$493,17,FALSE),"")</f>
        <v/>
      </c>
      <c r="W141" s="56" t="str">
        <f>IF(ISERROR(VLOOKUP(D141,'OFR Regulations'!B:D,3,FALSE)),"",VLOOKUP(D141,'OFR Regulations'!B:D,3,FALSE))</f>
        <v/>
      </c>
      <c r="X141" s="56" t="str">
        <f>IF(ISERROR(VLOOKUP(D141,'Reg List Summary'!$A$2:$D$141,4,FALSE)),"",VLOOKUP(D141,'Reg List Summary'!$A$2:$D$141,4,FALSE))</f>
        <v/>
      </c>
      <c r="Y141" s="56" t="b">
        <f t="shared" si="11"/>
        <v>1</v>
      </c>
      <c r="Z141" s="56">
        <f t="shared" si="12"/>
        <v>0</v>
      </c>
    </row>
    <row r="142" spans="1:26" x14ac:dyDescent="0.3">
      <c r="A142" s="56" t="s">
        <v>1162</v>
      </c>
      <c r="B142" s="56" t="s">
        <v>1163</v>
      </c>
      <c r="C142" s="57" t="s">
        <v>1161</v>
      </c>
      <c r="D142" s="57" t="s">
        <v>316</v>
      </c>
      <c r="E142" s="56">
        <v>18297</v>
      </c>
      <c r="F142" s="62">
        <f>VLOOKUP(D142,Table10[],6,FALSE)</f>
        <v>0</v>
      </c>
      <c r="G142" s="62">
        <f>IF(VLOOKUP(D142,Table10[],9,FALSE)="Y",1,0)</f>
        <v>0</v>
      </c>
      <c r="H142" s="62">
        <f>VLOOKUP(D142,Table10[],4,FALSE)</f>
        <v>0</v>
      </c>
      <c r="I142" s="62">
        <f>IF(VLOOKUP(D142,Table10[],7,FALSE)="L",1,IF(VLOOKUP(D142,Table10[],7,FALSE)="H",1.5, 0))</f>
        <v>0</v>
      </c>
      <c r="J142" s="62">
        <f>IF(VLOOKUP(D142,Table10[],5,FALSE)&gt;0, 1,0)</f>
        <v>1</v>
      </c>
      <c r="K142" s="56" t="s">
        <v>317</v>
      </c>
      <c r="L142" s="56" t="str">
        <f>IF(VLOOKUP(C142,Synonyms!$A$2:$E$490,5,FALSE)=0,"",VLOOKUP(C142,Synonyms!$A$2:$E$490,5,FALSE))</f>
        <v/>
      </c>
      <c r="M142" s="56">
        <v>0</v>
      </c>
      <c r="N142" s="56">
        <v>0</v>
      </c>
      <c r="O142" s="56">
        <f t="shared" si="9"/>
        <v>0</v>
      </c>
      <c r="P142" s="56">
        <f t="shared" si="10"/>
        <v>1</v>
      </c>
      <c r="Q142" s="56" t="str">
        <f>IF(VLOOKUP(D142,Table10[],8,FALSE)=0,"",VLOOKUP(D142,Table10[],8,FALSE))</f>
        <v/>
      </c>
      <c r="R142" s="56" t="s">
        <v>1056</v>
      </c>
      <c r="S142" s="56">
        <v>0.93799999999999994</v>
      </c>
      <c r="T142" s="63">
        <f>IF(E142="nan","No CID", VLOOKUP(D142,Patents!$B$6:$V$493,13,FALSE))</f>
        <v>801</v>
      </c>
      <c r="U142" s="64">
        <f>IFERROR(VLOOKUP(D142,Patents!$B$6:$V$493,12,FALSE)/VLOOKUP(D142,Patents!$B$6:$V$493,13,FALSE),"")</f>
        <v>0.61672908863920095</v>
      </c>
      <c r="V142" s="64">
        <f>IFERROR(VLOOKUP(D142,Patents!$B$6:$V$493,16,FALSE)/VLOOKUP(D142,Patents!$B$6:$V$493,17,FALSE),"")</f>
        <v>0.56862745098039214</v>
      </c>
      <c r="W142" s="56" t="str">
        <f>IF(ISERROR(VLOOKUP(D142,'OFR Regulations'!B:D,3,FALSE)),"",VLOOKUP(D142,'OFR Regulations'!B:D,3,FALSE))</f>
        <v/>
      </c>
      <c r="X142" s="56" t="str">
        <f>IF(ISERROR(VLOOKUP(D142,'Reg List Summary'!$A$2:$D$141,4,FALSE)),"",VLOOKUP(D142,'Reg List Summary'!$A$2:$D$141,4,FALSE))</f>
        <v/>
      </c>
      <c r="Y142" s="56" t="b">
        <f t="shared" si="11"/>
        <v>1</v>
      </c>
      <c r="Z142" s="56">
        <f t="shared" si="12"/>
        <v>0</v>
      </c>
    </row>
    <row r="143" spans="1:26" x14ac:dyDescent="0.3">
      <c r="A143" s="56" t="s">
        <v>1165</v>
      </c>
      <c r="B143" s="56" t="s">
        <v>1069</v>
      </c>
      <c r="C143" s="57" t="s">
        <v>1164</v>
      </c>
      <c r="D143" s="57" t="s">
        <v>318</v>
      </c>
      <c r="E143" s="56">
        <v>62250</v>
      </c>
      <c r="F143" s="62">
        <f>VLOOKUP(D143,Table10[],6,FALSE)</f>
        <v>0</v>
      </c>
      <c r="G143" s="62">
        <f>IF(VLOOKUP(D143,Table10[],9,FALSE)="Y",1,0)</f>
        <v>0</v>
      </c>
      <c r="H143" s="62" t="str">
        <f>VLOOKUP(D143,Table10[],4,FALSE)</f>
        <v>Active</v>
      </c>
      <c r="I143" s="62">
        <f>IF(VLOOKUP(D143,Table10[],7,FALSE)="L",1,IF(VLOOKUP(D143,Table10[],7,FALSE)="H",1.5, 0))</f>
        <v>0</v>
      </c>
      <c r="J143" s="62">
        <f>IF(VLOOKUP(D143,Table10[],5,FALSE)&gt;0, 1,0)</f>
        <v>1</v>
      </c>
      <c r="K143" s="56" t="s">
        <v>319</v>
      </c>
      <c r="L143" s="56" t="str">
        <f>IF(VLOOKUP(C143,Synonyms!$A$2:$E$490,5,FALSE)=0,"",VLOOKUP(C143,Synonyms!$A$2:$E$490,5,FALSE))</f>
        <v>TBBPA-BGE</v>
      </c>
      <c r="M143" s="56">
        <v>0</v>
      </c>
      <c r="N143" s="56">
        <v>0</v>
      </c>
      <c r="O143" s="56">
        <f t="shared" si="9"/>
        <v>1</v>
      </c>
      <c r="P143" s="56">
        <f t="shared" si="10"/>
        <v>1</v>
      </c>
      <c r="Q143" s="56">
        <f>IF(VLOOKUP(D143,Table10[],8,FALSE)=0,"",VLOOKUP(D143,Table10[],8,FALSE))</f>
        <v>2</v>
      </c>
      <c r="R143" s="56" t="s">
        <v>1060</v>
      </c>
      <c r="S143" s="56">
        <v>0.93840000000000001</v>
      </c>
      <c r="T143" s="63">
        <f>IF(E143="nan","No CID", VLOOKUP(D143,Patents!$B$6:$V$493,13,FALSE))</f>
        <v>151</v>
      </c>
      <c r="U143" s="64">
        <f>IFERROR(VLOOKUP(D143,Patents!$B$6:$V$493,12,FALSE)/VLOOKUP(D143,Patents!$B$6:$V$493,13,FALSE),"")</f>
        <v>0.68211920529801329</v>
      </c>
      <c r="V143" s="64">
        <f>IFERROR(VLOOKUP(D143,Patents!$B$6:$V$493,16,FALSE)/VLOOKUP(D143,Patents!$B$6:$V$493,17,FALSE),"")</f>
        <v>0.875</v>
      </c>
      <c r="W143" s="56">
        <f>IF(ISERROR(VLOOKUP(D143,'OFR Regulations'!B:D,3,FALSE)),"",VLOOKUP(D143,'OFR Regulations'!B:D,3,FALSE))</f>
        <v>1</v>
      </c>
      <c r="X143" s="56">
        <f>IF(ISERROR(VLOOKUP(D143,'Reg List Summary'!$A$2:$D$141,4,FALSE)),"",VLOOKUP(D143,'Reg List Summary'!$A$2:$D$141,4,FALSE))</f>
        <v>1</v>
      </c>
      <c r="Y143" s="56" t="b">
        <f t="shared" si="11"/>
        <v>1</v>
      </c>
      <c r="Z143" s="56">
        <f t="shared" si="12"/>
        <v>0</v>
      </c>
    </row>
    <row r="144" spans="1:26" x14ac:dyDescent="0.3">
      <c r="A144" s="56" t="s">
        <v>1289</v>
      </c>
      <c r="B144" s="56" t="s">
        <v>1095</v>
      </c>
      <c r="C144" s="57" t="s">
        <v>1288</v>
      </c>
      <c r="D144" s="57" t="s">
        <v>320</v>
      </c>
      <c r="E144" s="56">
        <v>35733</v>
      </c>
      <c r="F144" s="62">
        <f>VLOOKUP(D144,Table10[],6,FALSE)</f>
        <v>0</v>
      </c>
      <c r="G144" s="62">
        <f>IF(VLOOKUP(D144,Table10[],9,FALSE)="Y",1,0)</f>
        <v>0</v>
      </c>
      <c r="H144" s="62" t="str">
        <f>VLOOKUP(D144,Table10[],4,FALSE)</f>
        <v>Inactive</v>
      </c>
      <c r="I144" s="62">
        <f>IF(VLOOKUP(D144,Table10[],7,FALSE)="L",1,IF(VLOOKUP(D144,Table10[],7,FALSE)="H",1.5, 0))</f>
        <v>0</v>
      </c>
      <c r="J144" s="62">
        <f>IF(VLOOKUP(D144,Table10[],5,FALSE)&gt;0, 1,0)</f>
        <v>1</v>
      </c>
      <c r="K144" s="56" t="s">
        <v>321</v>
      </c>
      <c r="L144" s="56" t="str">
        <f>IF(VLOOKUP(C144,Synonyms!$A$2:$E$490,5,FALSE)=0,"",VLOOKUP(C144,Synonyms!$A$2:$E$490,5,FALSE))</f>
        <v>DDC-DBF</v>
      </c>
      <c r="M144" s="56">
        <v>0</v>
      </c>
      <c r="N144" s="56">
        <v>0</v>
      </c>
      <c r="O144" s="56">
        <f t="shared" si="9"/>
        <v>0</v>
      </c>
      <c r="P144" s="56">
        <f t="shared" si="10"/>
        <v>2</v>
      </c>
      <c r="Q144" s="56" t="str">
        <f>IF(VLOOKUP(D144,Table10[],8,FALSE)=0,"",VLOOKUP(D144,Table10[],8,FALSE))</f>
        <v/>
      </c>
      <c r="R144" s="56" t="s">
        <v>1060</v>
      </c>
      <c r="S144" s="56">
        <v>0.94689999999999996</v>
      </c>
      <c r="T144" s="63">
        <f>IF(E144="nan","No CID", VLOOKUP(D144,Patents!$B$6:$V$493,13,FALSE))</f>
        <v>2</v>
      </c>
      <c r="U144" s="64">
        <f>IFERROR(VLOOKUP(D144,Patents!$B$6:$V$493,12,FALSE)/VLOOKUP(D144,Patents!$B$6:$V$493,13,FALSE),"")</f>
        <v>0</v>
      </c>
      <c r="V144" s="64">
        <f>IFERROR(VLOOKUP(D144,Patents!$B$6:$V$493,16,FALSE)/VLOOKUP(D144,Patents!$B$6:$V$493,17,FALSE),"")</f>
        <v>0</v>
      </c>
      <c r="W144" s="56" t="str">
        <f>IF(ISERROR(VLOOKUP(D144,'OFR Regulations'!B:D,3,FALSE)),"",VLOOKUP(D144,'OFR Regulations'!B:D,3,FALSE))</f>
        <v/>
      </c>
      <c r="X144" s="56" t="str">
        <f>IF(ISERROR(VLOOKUP(D144,'Reg List Summary'!$A$2:$D$141,4,FALSE)),"",VLOOKUP(D144,'Reg List Summary'!$A$2:$D$141,4,FALSE))</f>
        <v/>
      </c>
      <c r="Y144" s="56" t="b">
        <f t="shared" si="11"/>
        <v>1</v>
      </c>
      <c r="Z144" s="56">
        <f t="shared" si="12"/>
        <v>0</v>
      </c>
    </row>
    <row r="145" spans="1:26" x14ac:dyDescent="0.3">
      <c r="A145" s="56" t="s">
        <v>1291</v>
      </c>
      <c r="B145" s="56" t="s">
        <v>1061</v>
      </c>
      <c r="C145" s="57" t="s">
        <v>1290</v>
      </c>
      <c r="D145" s="57" t="s">
        <v>190</v>
      </c>
      <c r="E145" s="56" t="s">
        <v>1240</v>
      </c>
      <c r="F145" s="62">
        <f>VLOOKUP(D145,Table10[],6,FALSE)</f>
        <v>0</v>
      </c>
      <c r="G145" s="62">
        <f>IF(VLOOKUP(D145,Table10[],9,FALSE)="Y",1,0)</f>
        <v>0</v>
      </c>
      <c r="H145" s="62">
        <f>VLOOKUP(D145,Table10[],4,FALSE)</f>
        <v>0</v>
      </c>
      <c r="I145" s="62">
        <f>IF(VLOOKUP(D145,Table10[],7,FALSE)="L",1,IF(VLOOKUP(D145,Table10[],7,FALSE)="H",1.5, 0))</f>
        <v>0</v>
      </c>
      <c r="J145" s="62">
        <f>IF(VLOOKUP(D145,Table10[],5,FALSE)&gt;0, 1,0)</f>
        <v>1</v>
      </c>
      <c r="K145" s="56" t="s">
        <v>191</v>
      </c>
      <c r="L145" s="56" t="str">
        <f>IF(VLOOKUP(C145,Synonyms!$A$2:$E$490,5,FALSE)=0,"",VLOOKUP(C145,Synonyms!$A$2:$E$490,5,FALSE))</f>
        <v/>
      </c>
      <c r="M145" s="56">
        <v>0</v>
      </c>
      <c r="N145" s="56">
        <v>0</v>
      </c>
      <c r="O145" s="56">
        <f t="shared" si="9"/>
        <v>0</v>
      </c>
      <c r="P145" s="56">
        <f t="shared" si="10"/>
        <v>1</v>
      </c>
      <c r="Q145" s="56">
        <f>IF(VLOOKUP(D145,Table10[],8,FALSE)=0,"",VLOOKUP(D145,Table10[],8,FALSE))</f>
        <v>1</v>
      </c>
      <c r="R145" s="56" t="s">
        <v>1119</v>
      </c>
      <c r="S145" s="56">
        <v>0.88390000000000002</v>
      </c>
      <c r="T145" s="63" t="str">
        <f>IF(E145="nan","No CID", VLOOKUP(D145,Patents!$B$6:$V$493,13,FALSE))</f>
        <v>No CID</v>
      </c>
      <c r="U145" s="64" t="str">
        <f>IFERROR(VLOOKUP(D145,Patents!$B$6:$V$493,12,FALSE)/VLOOKUP(D145,Patents!$B$6:$V$493,13,FALSE),"")</f>
        <v/>
      </c>
      <c r="V145" s="64" t="str">
        <f>IFERROR(VLOOKUP(D145,Patents!$B$6:$V$493,16,FALSE)/VLOOKUP(D145,Patents!$B$6:$V$493,17,FALSE),"")</f>
        <v/>
      </c>
      <c r="W145" s="56" t="str">
        <f>IF(ISERROR(VLOOKUP(D145,'OFR Regulations'!B:D,3,FALSE)),"",VLOOKUP(D145,'OFR Regulations'!B:D,3,FALSE))</f>
        <v/>
      </c>
      <c r="X145" s="56" t="str">
        <f>IF(ISERROR(VLOOKUP(D145,'Reg List Summary'!$A$2:$D$141,4,FALSE)),"",VLOOKUP(D145,'Reg List Summary'!$A$2:$D$141,4,FALSE))</f>
        <v/>
      </c>
      <c r="Y145" s="56" t="b">
        <f t="shared" si="11"/>
        <v>1</v>
      </c>
      <c r="Z145" s="56">
        <f t="shared" si="12"/>
        <v>0</v>
      </c>
    </row>
    <row r="146" spans="1:26" x14ac:dyDescent="0.3">
      <c r="A146" s="56" t="s">
        <v>1293</v>
      </c>
      <c r="B146" s="56" t="s">
        <v>1074</v>
      </c>
      <c r="C146" s="57" t="s">
        <v>1292</v>
      </c>
      <c r="D146" s="57" t="s">
        <v>324</v>
      </c>
      <c r="E146" s="56">
        <v>3084547</v>
      </c>
      <c r="F146" s="62">
        <f>VLOOKUP(D146,Table10[],6,FALSE)</f>
        <v>0</v>
      </c>
      <c r="G146" s="62">
        <f>IF(VLOOKUP(D146,Table10[],9,FALSE)="Y",1,0)</f>
        <v>0</v>
      </c>
      <c r="H146" s="62" t="str">
        <f>VLOOKUP(D146,Table10[],4,FALSE)</f>
        <v>Inactive</v>
      </c>
      <c r="I146" s="62">
        <f>IF(VLOOKUP(D146,Table10[],7,FALSE)="L",1,IF(VLOOKUP(D146,Table10[],7,FALSE)="H",1.5, 0))</f>
        <v>0</v>
      </c>
      <c r="J146" s="62">
        <f>IF(VLOOKUP(D146,Table10[],5,FALSE)&gt;0, 1,0)</f>
        <v>0</v>
      </c>
      <c r="K146" s="56" t="s">
        <v>325</v>
      </c>
      <c r="L146" s="56" t="str">
        <f>IF(VLOOKUP(C146,Synonyms!$A$2:$E$490,5,FALSE)=0,"",VLOOKUP(C146,Synonyms!$A$2:$E$490,5,FALSE))</f>
        <v/>
      </c>
      <c r="M146" s="56">
        <v>0</v>
      </c>
      <c r="N146" s="56">
        <v>0</v>
      </c>
      <c r="O146" s="56">
        <f t="shared" si="9"/>
        <v>0</v>
      </c>
      <c r="P146" s="56">
        <f t="shared" si="10"/>
        <v>1</v>
      </c>
      <c r="Q146" s="56" t="str">
        <f>IF(VLOOKUP(D146,Table10[],8,FALSE)=0,"",VLOOKUP(D146,Table10[],8,FALSE))</f>
        <v/>
      </c>
      <c r="R146" s="56" t="s">
        <v>1119</v>
      </c>
      <c r="S146" s="56">
        <v>0.93489999999999995</v>
      </c>
      <c r="T146" s="63">
        <f>IF(E146="nan","No CID", VLOOKUP(D146,Patents!$B$6:$V$493,13,FALSE))</f>
        <v>3</v>
      </c>
      <c r="U146" s="64">
        <f>IFERROR(VLOOKUP(D146,Patents!$B$6:$V$493,12,FALSE)/VLOOKUP(D146,Patents!$B$6:$V$493,13,FALSE),"")</f>
        <v>0</v>
      </c>
      <c r="V146" s="64" t="str">
        <f>IFERROR(VLOOKUP(D146,Patents!$B$6:$V$493,16,FALSE)/VLOOKUP(D146,Patents!$B$6:$V$493,17,FALSE),"")</f>
        <v/>
      </c>
      <c r="W146" s="56" t="str">
        <f>IF(ISERROR(VLOOKUP(D146,'OFR Regulations'!B:D,3,FALSE)),"",VLOOKUP(D146,'OFR Regulations'!B:D,3,FALSE))</f>
        <v/>
      </c>
      <c r="X146" s="56" t="str">
        <f>IF(ISERROR(VLOOKUP(D146,'Reg List Summary'!$A$2:$D$141,4,FALSE)),"",VLOOKUP(D146,'Reg List Summary'!$A$2:$D$141,4,FALSE))</f>
        <v/>
      </c>
      <c r="Y146" s="56" t="b">
        <f t="shared" si="11"/>
        <v>1</v>
      </c>
      <c r="Z146" s="56">
        <f t="shared" si="12"/>
        <v>0</v>
      </c>
    </row>
    <row r="147" spans="1:26" x14ac:dyDescent="0.3">
      <c r="A147" s="56" t="s">
        <v>1295</v>
      </c>
      <c r="B147" s="56" t="s">
        <v>1077</v>
      </c>
      <c r="C147" s="57" t="s">
        <v>1294</v>
      </c>
      <c r="D147" s="57" t="s">
        <v>326</v>
      </c>
      <c r="E147" s="56">
        <v>612068</v>
      </c>
      <c r="F147" s="62">
        <f>VLOOKUP(D147,Table10[],6,FALSE)</f>
        <v>0</v>
      </c>
      <c r="G147" s="62">
        <f>IF(VLOOKUP(D147,Table10[],9,FALSE)="Y",1,0)</f>
        <v>0</v>
      </c>
      <c r="H147" s="62">
        <f>VLOOKUP(D147,Table10[],4,FALSE)</f>
        <v>0</v>
      </c>
      <c r="I147" s="62">
        <f>IF(VLOOKUP(D147,Table10[],7,FALSE)="L",1,IF(VLOOKUP(D147,Table10[],7,FALSE)="H",1.5, 0))</f>
        <v>0</v>
      </c>
      <c r="J147" s="62">
        <f>IF(VLOOKUP(D147,Table10[],5,FALSE)&gt;0, 1,0)</f>
        <v>0</v>
      </c>
      <c r="K147" s="56" t="s">
        <v>327</v>
      </c>
      <c r="L147" s="56" t="str">
        <f>IF(VLOOKUP(C147,Synonyms!$A$2:$E$490,5,FALSE)=0,"",VLOOKUP(C147,Synonyms!$A$2:$E$490,5,FALSE))</f>
        <v/>
      </c>
      <c r="M147" s="56">
        <v>0</v>
      </c>
      <c r="N147" s="56">
        <v>0</v>
      </c>
      <c r="O147" s="56">
        <f t="shared" si="9"/>
        <v>0</v>
      </c>
      <c r="P147" s="56">
        <f t="shared" si="10"/>
        <v>0</v>
      </c>
      <c r="Q147" s="56" t="str">
        <f>IF(VLOOKUP(D147,Table10[],8,FALSE)=0,"",VLOOKUP(D147,Table10[],8,FALSE))</f>
        <v/>
      </c>
      <c r="R147" s="56" t="s">
        <v>1119</v>
      </c>
      <c r="S147" s="56">
        <v>0.99470000000000003</v>
      </c>
      <c r="T147" s="63">
        <f>IF(E147="nan","No CID", VLOOKUP(D147,Patents!$B$6:$V$493,13,FALSE))</f>
        <v>0</v>
      </c>
      <c r="U147" s="64" t="str">
        <f>IFERROR(VLOOKUP(D147,Patents!$B$6:$V$493,12,FALSE)/VLOOKUP(D147,Patents!$B$6:$V$493,13,FALSE),"")</f>
        <v/>
      </c>
      <c r="V147" s="64" t="str">
        <f>IFERROR(VLOOKUP(D147,Patents!$B$6:$V$493,16,FALSE)/VLOOKUP(D147,Patents!$B$6:$V$493,17,FALSE),"")</f>
        <v/>
      </c>
      <c r="W147" s="56" t="str">
        <f>IF(ISERROR(VLOOKUP(D147,'OFR Regulations'!B:D,3,FALSE)),"",VLOOKUP(D147,'OFR Regulations'!B:D,3,FALSE))</f>
        <v/>
      </c>
      <c r="X147" s="56" t="str">
        <f>IF(ISERROR(VLOOKUP(D147,'Reg List Summary'!$A$2:$D$141,4,FALSE)),"",VLOOKUP(D147,'Reg List Summary'!$A$2:$D$141,4,FALSE))</f>
        <v/>
      </c>
      <c r="Y147" s="56" t="b">
        <f t="shared" si="11"/>
        <v>1</v>
      </c>
      <c r="Z147" s="56">
        <f t="shared" si="12"/>
        <v>0</v>
      </c>
    </row>
    <row r="148" spans="1:26" x14ac:dyDescent="0.3">
      <c r="A148" s="56" t="s">
        <v>1211</v>
      </c>
      <c r="B148" s="56" t="s">
        <v>1074</v>
      </c>
      <c r="C148" s="57" t="s">
        <v>1210</v>
      </c>
      <c r="D148" s="57" t="s">
        <v>328</v>
      </c>
      <c r="E148" s="56">
        <v>161726</v>
      </c>
      <c r="F148" s="62">
        <f>VLOOKUP(D148,Table10[],6,FALSE)</f>
        <v>0</v>
      </c>
      <c r="G148" s="62">
        <f>IF(VLOOKUP(D148,Table10[],9,FALSE)="Y",1,0)</f>
        <v>0</v>
      </c>
      <c r="H148" s="62">
        <f>VLOOKUP(D148,Table10[],4,FALSE)</f>
        <v>0</v>
      </c>
      <c r="I148" s="62">
        <f>IF(VLOOKUP(D148,Table10[],7,FALSE)="L",1,IF(VLOOKUP(D148,Table10[],7,FALSE)="H",1.5, 0))</f>
        <v>0</v>
      </c>
      <c r="J148" s="62">
        <f>IF(VLOOKUP(D148,Table10[],5,FALSE)&gt;0, 1,0)</f>
        <v>0</v>
      </c>
      <c r="K148" s="56" t="s">
        <v>329</v>
      </c>
      <c r="L148" s="56" t="str">
        <f>IF(VLOOKUP(C148,Synonyms!$A$2:$E$490,5,FALSE)=0,"",VLOOKUP(C148,Synonyms!$A$2:$E$490,5,FALSE))</f>
        <v/>
      </c>
      <c r="M148" s="56">
        <v>0</v>
      </c>
      <c r="N148" s="56">
        <v>0</v>
      </c>
      <c r="O148" s="56">
        <f t="shared" si="9"/>
        <v>0</v>
      </c>
      <c r="P148" s="56">
        <f t="shared" si="10"/>
        <v>0</v>
      </c>
      <c r="Q148" s="56">
        <f>IF(VLOOKUP(D148,Table10[],8,FALSE)=0,"",VLOOKUP(D148,Table10[],8,FALSE))</f>
        <v>3</v>
      </c>
      <c r="R148" s="56" t="s">
        <v>1060</v>
      </c>
      <c r="S148" s="56">
        <v>0.44040000000000001</v>
      </c>
      <c r="T148" s="63">
        <f>IF(E148="nan","No CID", VLOOKUP(D148,Patents!$B$6:$V$493,13,FALSE))</f>
        <v>13360</v>
      </c>
      <c r="U148" s="64">
        <f>IFERROR(VLOOKUP(D148,Patents!$B$6:$V$493,12,FALSE)/VLOOKUP(D148,Patents!$B$6:$V$493,13,FALSE),"")</f>
        <v>0.67005988023952101</v>
      </c>
      <c r="V148" s="64">
        <f>IFERROR(VLOOKUP(D148,Patents!$B$6:$V$493,16,FALSE)/VLOOKUP(D148,Patents!$B$6:$V$493,17,FALSE),"")</f>
        <v>0.64154411764705888</v>
      </c>
      <c r="W148" s="56" t="str">
        <f>IF(ISERROR(VLOOKUP(D148,'OFR Regulations'!B:D,3,FALSE)),"",VLOOKUP(D148,'OFR Regulations'!B:D,3,FALSE))</f>
        <v/>
      </c>
      <c r="X148" s="56" t="str">
        <f>IF(ISERROR(VLOOKUP(D148,'Reg List Summary'!$A$2:$D$141,4,FALSE)),"",VLOOKUP(D148,'Reg List Summary'!$A$2:$D$141,4,FALSE))</f>
        <v/>
      </c>
      <c r="Y148" s="56" t="b">
        <f t="shared" si="11"/>
        <v>1</v>
      </c>
      <c r="Z148" s="56">
        <f t="shared" si="12"/>
        <v>0</v>
      </c>
    </row>
    <row r="149" spans="1:26" x14ac:dyDescent="0.3">
      <c r="A149" s="56" t="s">
        <v>1167</v>
      </c>
      <c r="B149" s="56" t="s">
        <v>1061</v>
      </c>
      <c r="C149" s="57" t="s">
        <v>1166</v>
      </c>
      <c r="D149" s="57" t="s">
        <v>1</v>
      </c>
      <c r="E149" s="56">
        <v>18529</v>
      </c>
      <c r="F149" s="62">
        <f>VLOOKUP(D149,Table10[],6,FALSE)</f>
        <v>1</v>
      </c>
      <c r="G149" s="62">
        <f>IF(VLOOKUP(D149,Table10[],9,FALSE)="Y",1,0)</f>
        <v>0</v>
      </c>
      <c r="H149" s="62" t="str">
        <f>VLOOKUP(D149,Table10[],4,FALSE)</f>
        <v>Active</v>
      </c>
      <c r="I149" s="62">
        <f>IF(VLOOKUP(D149,Table10[],7,FALSE)="L",1,IF(VLOOKUP(D149,Table10[],7,FALSE)="H",1.5, 0))</f>
        <v>0</v>
      </c>
      <c r="J149" s="62">
        <f>IF(VLOOKUP(D149,Table10[],5,FALSE)&gt;0, 1,0)</f>
        <v>1</v>
      </c>
      <c r="K149" s="56" t="s">
        <v>846</v>
      </c>
      <c r="L149" s="56" t="str">
        <f>IF(VLOOKUP(C149,Synonyms!$A$2:$E$490,5,FALSE)=0,"",VLOOKUP(C149,Synonyms!$A$2:$E$490,5,FALSE))</f>
        <v>HBCD</v>
      </c>
      <c r="M149" s="56">
        <v>0</v>
      </c>
      <c r="N149" s="56">
        <v>0</v>
      </c>
      <c r="O149" s="56">
        <f t="shared" si="9"/>
        <v>2</v>
      </c>
      <c r="P149" s="56">
        <f t="shared" si="10"/>
        <v>1</v>
      </c>
      <c r="Q149" s="56">
        <f>IF(VLOOKUP(D149,Table10[],8,FALSE)=0,"",VLOOKUP(D149,Table10[],8,FALSE))</f>
        <v>22</v>
      </c>
      <c r="R149" s="56" t="s">
        <v>1060</v>
      </c>
      <c r="S149" s="56">
        <v>0.93759999999999999</v>
      </c>
      <c r="T149" s="63">
        <f>IF(E149="nan","No CID", VLOOKUP(D149,Patents!$B$6:$V$493,13,FALSE))</f>
        <v>5179</v>
      </c>
      <c r="U149" s="64">
        <f>IFERROR(VLOOKUP(D149,Patents!$B$6:$V$493,12,FALSE)/VLOOKUP(D149,Patents!$B$6:$V$493,13,FALSE),"")</f>
        <v>0.73296003089399497</v>
      </c>
      <c r="V149" s="64">
        <f>IFERROR(VLOOKUP(D149,Patents!$B$6:$V$493,16,FALSE)/VLOOKUP(D149,Patents!$B$6:$V$493,17,FALSE),"")</f>
        <v>0.73313782991202348</v>
      </c>
      <c r="W149" s="56">
        <f>IF(ISERROR(VLOOKUP(D149,'OFR Regulations'!B:D,3,FALSE)),"",VLOOKUP(D149,'OFR Regulations'!B:D,3,FALSE))</f>
        <v>6</v>
      </c>
      <c r="X149" s="56">
        <f>IF(ISERROR(VLOOKUP(D149,'Reg List Summary'!$A$2:$D$141,4,FALSE)),"",VLOOKUP(D149,'Reg List Summary'!$A$2:$D$141,4,FALSE))</f>
        <v>6</v>
      </c>
      <c r="Y149" s="56" t="b">
        <f t="shared" si="11"/>
        <v>1</v>
      </c>
      <c r="Z149" s="56">
        <f t="shared" si="12"/>
        <v>1</v>
      </c>
    </row>
    <row r="150" spans="1:26" x14ac:dyDescent="0.3">
      <c r="A150" s="56" t="s">
        <v>1169</v>
      </c>
      <c r="B150" s="56" t="s">
        <v>1061</v>
      </c>
      <c r="C150" s="57" t="s">
        <v>1168</v>
      </c>
      <c r="D150" s="57" t="s">
        <v>208</v>
      </c>
      <c r="E150" s="56">
        <v>296646</v>
      </c>
      <c r="F150" s="62">
        <f>VLOOKUP(D150,Table10[],6,FALSE)</f>
        <v>0</v>
      </c>
      <c r="G150" s="62">
        <f>IF(VLOOKUP(D150,Table10[],9,FALSE)="Y",1,0)</f>
        <v>0</v>
      </c>
      <c r="H150" s="62">
        <f>VLOOKUP(D150,Table10[],4,FALSE)</f>
        <v>0</v>
      </c>
      <c r="I150" s="62">
        <f>IF(VLOOKUP(D150,Table10[],7,FALSE)="L",1,IF(VLOOKUP(D150,Table10[],7,FALSE)="H",1.5, 0))</f>
        <v>0</v>
      </c>
      <c r="J150" s="62">
        <f>IF(VLOOKUP(D150,Table10[],5,FALSE)&gt;0, 1,0)</f>
        <v>1</v>
      </c>
      <c r="K150" s="56" t="s">
        <v>209</v>
      </c>
      <c r="L150" s="56" t="str">
        <f>IF(VLOOKUP(C150,Synonyms!$A$2:$E$490,5,FALSE)=0,"",VLOOKUP(C150,Synonyms!$A$2:$E$490,5,FALSE))</f>
        <v/>
      </c>
      <c r="M150" s="56">
        <v>0</v>
      </c>
      <c r="N150" s="56">
        <v>0</v>
      </c>
      <c r="O150" s="56">
        <f t="shared" si="9"/>
        <v>0</v>
      </c>
      <c r="P150" s="56">
        <f t="shared" si="10"/>
        <v>1</v>
      </c>
      <c r="Q150" s="56">
        <f>IF(VLOOKUP(D150,Table10[],8,FALSE)=0,"",VLOOKUP(D150,Table10[],8,FALSE))</f>
        <v>7</v>
      </c>
      <c r="R150" s="56" t="s">
        <v>1060</v>
      </c>
      <c r="S150" s="56">
        <v>0.93759999999999999</v>
      </c>
      <c r="T150" s="63">
        <f>IF(E150="nan","No CID", VLOOKUP(D150,Patents!$B$6:$V$493,13,FALSE))</f>
        <v>88</v>
      </c>
      <c r="U150" s="64">
        <f>IFERROR(VLOOKUP(D150,Patents!$B$6:$V$493,12,FALSE)/VLOOKUP(D150,Patents!$B$6:$V$493,13,FALSE),"")</f>
        <v>0.29545454545454547</v>
      </c>
      <c r="V150" s="64">
        <f>IFERROR(VLOOKUP(D150,Patents!$B$6:$V$493,16,FALSE)/VLOOKUP(D150,Patents!$B$6:$V$493,17,FALSE),"")</f>
        <v>0.6</v>
      </c>
      <c r="W150" s="56" t="str">
        <f>IF(ISERROR(VLOOKUP(D150,'OFR Regulations'!B:D,3,FALSE)),"",VLOOKUP(D150,'OFR Regulations'!B:D,3,FALSE))</f>
        <v/>
      </c>
      <c r="X150" s="56" t="str">
        <f>IF(ISERROR(VLOOKUP(D150,'Reg List Summary'!$A$2:$D$141,4,FALSE)),"",VLOOKUP(D150,'Reg List Summary'!$A$2:$D$141,4,FALSE))</f>
        <v/>
      </c>
      <c r="Y150" s="56" t="b">
        <f t="shared" si="11"/>
        <v>1</v>
      </c>
      <c r="Z150" s="56">
        <f t="shared" si="12"/>
        <v>0</v>
      </c>
    </row>
    <row r="151" spans="1:26" x14ac:dyDescent="0.3">
      <c r="A151" s="56" t="s">
        <v>1297</v>
      </c>
      <c r="B151" s="56" t="s">
        <v>1116</v>
      </c>
      <c r="C151" s="57" t="s">
        <v>1296</v>
      </c>
      <c r="D151" s="57" t="s">
        <v>334</v>
      </c>
      <c r="E151" s="56">
        <v>154735126</v>
      </c>
      <c r="F151" s="62">
        <f>VLOOKUP(D151,Table10[],6,FALSE)</f>
        <v>0</v>
      </c>
      <c r="G151" s="62">
        <f>IF(VLOOKUP(D151,Table10[],9,FALSE)="Y",1,0)</f>
        <v>0</v>
      </c>
      <c r="H151" s="62">
        <f>VLOOKUP(D151,Table10[],4,FALSE)</f>
        <v>0</v>
      </c>
      <c r="I151" s="62">
        <f>IF(VLOOKUP(D151,Table10[],7,FALSE)="L",1,IF(VLOOKUP(D151,Table10[],7,FALSE)="H",1.5, 0))</f>
        <v>0</v>
      </c>
      <c r="J151" s="62">
        <f>IF(VLOOKUP(D151,Table10[],5,FALSE)&gt;0, 1,0)</f>
        <v>0</v>
      </c>
      <c r="K151" s="56" t="s">
        <v>335</v>
      </c>
      <c r="L151" s="56" t="str">
        <f>IF(VLOOKUP(C151,Synonyms!$A$2:$E$490,5,FALSE)=0,"",VLOOKUP(C151,Synonyms!$A$2:$E$490,5,FALSE))</f>
        <v/>
      </c>
      <c r="M151" s="56">
        <v>0</v>
      </c>
      <c r="N151" s="56">
        <v>0</v>
      </c>
      <c r="O151" s="56">
        <f t="shared" si="9"/>
        <v>0</v>
      </c>
      <c r="P151" s="56">
        <f t="shared" si="10"/>
        <v>0</v>
      </c>
      <c r="Q151" s="56" t="str">
        <f>IF(VLOOKUP(D151,Table10[],8,FALSE)=0,"",VLOOKUP(D151,Table10[],8,FALSE))</f>
        <v/>
      </c>
      <c r="R151" s="56" t="s">
        <v>1056</v>
      </c>
      <c r="S151" s="56">
        <v>0.96009999999999995</v>
      </c>
      <c r="T151" s="63">
        <f>IF(E151="nan","No CID", VLOOKUP(D151,Patents!$B$6:$V$493,13,FALSE))</f>
        <v>0</v>
      </c>
      <c r="U151" s="64" t="str">
        <f>IFERROR(VLOOKUP(D151,Patents!$B$6:$V$493,12,FALSE)/VLOOKUP(D151,Patents!$B$6:$V$493,13,FALSE),"")</f>
        <v/>
      </c>
      <c r="V151" s="64" t="str">
        <f>IFERROR(VLOOKUP(D151,Patents!$B$6:$V$493,16,FALSE)/VLOOKUP(D151,Patents!$B$6:$V$493,17,FALSE),"")</f>
        <v/>
      </c>
      <c r="W151" s="56" t="str">
        <f>IF(ISERROR(VLOOKUP(D151,'OFR Regulations'!B:D,3,FALSE)),"",VLOOKUP(D151,'OFR Regulations'!B:D,3,FALSE))</f>
        <v/>
      </c>
      <c r="X151" s="56" t="str">
        <f>IF(ISERROR(VLOOKUP(D151,'Reg List Summary'!$A$2:$D$141,4,FALSE)),"",VLOOKUP(D151,'Reg List Summary'!$A$2:$D$141,4,FALSE))</f>
        <v/>
      </c>
      <c r="Y151" s="56" t="b">
        <f t="shared" si="11"/>
        <v>1</v>
      </c>
      <c r="Z151" s="56">
        <f t="shared" si="12"/>
        <v>0</v>
      </c>
    </row>
    <row r="152" spans="1:26" x14ac:dyDescent="0.3">
      <c r="A152" s="56" t="s">
        <v>1171</v>
      </c>
      <c r="B152" s="56" t="s">
        <v>1057</v>
      </c>
      <c r="C152" s="57" t="s">
        <v>1170</v>
      </c>
      <c r="D152" s="57" t="s">
        <v>43</v>
      </c>
      <c r="E152" s="56">
        <v>641240</v>
      </c>
      <c r="F152" s="62">
        <f>VLOOKUP(D152,Table10[],6,FALSE)</f>
        <v>0</v>
      </c>
      <c r="G152" s="62">
        <f>IF(VLOOKUP(D152,Table10[],9,FALSE)="Y",1,0)</f>
        <v>0</v>
      </c>
      <c r="H152" s="62">
        <f>VLOOKUP(D152,Table10[],4,FALSE)</f>
        <v>0</v>
      </c>
      <c r="I152" s="62">
        <f>IF(VLOOKUP(D152,Table10[],7,FALSE)="L",1,IF(VLOOKUP(D152,Table10[],7,FALSE)="H",1.5, 0))</f>
        <v>0</v>
      </c>
      <c r="J152" s="62">
        <f>IF(VLOOKUP(D152,Table10[],5,FALSE)&gt;0, 1,0)</f>
        <v>1</v>
      </c>
      <c r="K152" s="56" t="s">
        <v>44</v>
      </c>
      <c r="L152" s="56" t="str">
        <f>IF(VLOOKUP(C152,Synonyms!$A$2:$E$490,5,FALSE)=0,"",VLOOKUP(C152,Synonyms!$A$2:$E$490,5,FALSE))</f>
        <v/>
      </c>
      <c r="M152" s="56">
        <v>0</v>
      </c>
      <c r="N152" s="56">
        <v>0</v>
      </c>
      <c r="O152" s="56">
        <f t="shared" si="9"/>
        <v>0</v>
      </c>
      <c r="P152" s="56">
        <f t="shared" si="10"/>
        <v>1</v>
      </c>
      <c r="Q152" s="56" t="str">
        <f>IF(VLOOKUP(D152,Table10[],8,FALSE)=0,"",VLOOKUP(D152,Table10[],8,FALSE))</f>
        <v/>
      </c>
      <c r="R152" s="56" t="s">
        <v>1060</v>
      </c>
      <c r="S152" s="56">
        <v>0.17050000000000001</v>
      </c>
      <c r="T152" s="63">
        <f>IF(E152="nan","No CID", VLOOKUP(D152,Patents!$B$6:$V$493,13,FALSE))</f>
        <v>1068</v>
      </c>
      <c r="U152" s="64">
        <f>IFERROR(VLOOKUP(D152,Patents!$B$6:$V$493,12,FALSE)/VLOOKUP(D152,Patents!$B$6:$V$493,13,FALSE),"")</f>
        <v>0.848314606741573</v>
      </c>
      <c r="V152" s="64">
        <f>IFERROR(VLOOKUP(D152,Patents!$B$6:$V$493,16,FALSE)/VLOOKUP(D152,Patents!$B$6:$V$493,17,FALSE),"")</f>
        <v>0.44897959183673469</v>
      </c>
      <c r="W152" s="56" t="str">
        <f>IF(ISERROR(VLOOKUP(D152,'OFR Regulations'!B:D,3,FALSE)),"",VLOOKUP(D152,'OFR Regulations'!B:D,3,FALSE))</f>
        <v/>
      </c>
      <c r="X152" s="56" t="str">
        <f>IF(ISERROR(VLOOKUP(D152,'Reg List Summary'!$A$2:$D$141,4,FALSE)),"",VLOOKUP(D152,'Reg List Summary'!$A$2:$D$141,4,FALSE))</f>
        <v/>
      </c>
      <c r="Y152" s="56" t="b">
        <f t="shared" si="11"/>
        <v>1</v>
      </c>
      <c r="Z152" s="56">
        <f t="shared" si="12"/>
        <v>0</v>
      </c>
    </row>
    <row r="153" spans="1:26" x14ac:dyDescent="0.3">
      <c r="A153" s="56" t="s">
        <v>1299</v>
      </c>
      <c r="B153" s="56" t="s">
        <v>1092</v>
      </c>
      <c r="C153" s="57" t="s">
        <v>1298</v>
      </c>
      <c r="D153" s="57" t="s">
        <v>336</v>
      </c>
      <c r="E153" s="56" t="s">
        <v>1240</v>
      </c>
      <c r="F153" s="62">
        <f>VLOOKUP(D153,Table10[],6,FALSE)</f>
        <v>0</v>
      </c>
      <c r="G153" s="62">
        <f>IF(VLOOKUP(D153,Table10[],9,FALSE)="Y",1,0)</f>
        <v>0</v>
      </c>
      <c r="H153" s="62" t="str">
        <f>VLOOKUP(D153,Table10[],4,FALSE)</f>
        <v>Active</v>
      </c>
      <c r="I153" s="62">
        <f>IF(VLOOKUP(D153,Table10[],7,FALSE)="L",1,IF(VLOOKUP(D153,Table10[],7,FALSE)="H",1.5, 0))</f>
        <v>0</v>
      </c>
      <c r="J153" s="62">
        <f>IF(VLOOKUP(D153,Table10[],5,FALSE)&gt;0, 1,0)</f>
        <v>1</v>
      </c>
      <c r="K153" s="56" t="s">
        <v>337</v>
      </c>
      <c r="L153" s="56" t="str">
        <f>IF(VLOOKUP(C153,Synonyms!$A$2:$E$490,5,FALSE)=0,"",VLOOKUP(C153,Synonyms!$A$2:$E$490,5,FALSE))</f>
        <v>PentaDBE</v>
      </c>
      <c r="M153" s="56">
        <v>0</v>
      </c>
      <c r="N153" s="56">
        <v>0</v>
      </c>
      <c r="O153" s="56">
        <f t="shared" si="9"/>
        <v>1</v>
      </c>
      <c r="P153" s="56">
        <f t="shared" si="10"/>
        <v>1</v>
      </c>
      <c r="Q153" s="56">
        <f>IF(VLOOKUP(D153,Table10[],8,FALSE)=0,"",VLOOKUP(D153,Table10[],8,FALSE))</f>
        <v>19</v>
      </c>
      <c r="R153" s="56" t="s">
        <v>1060</v>
      </c>
      <c r="S153" s="56">
        <v>0.98839999999999995</v>
      </c>
      <c r="T153" s="63" t="str">
        <f>IF(E153="nan","No CID", VLOOKUP(D153,Patents!$B$6:$V$493,13,FALSE))</f>
        <v>No CID</v>
      </c>
      <c r="U153" s="64" t="str">
        <f>IFERROR(VLOOKUP(D153,Patents!$B$6:$V$493,12,FALSE)/VLOOKUP(D153,Patents!$B$6:$V$493,13,FALSE),"")</f>
        <v/>
      </c>
      <c r="V153" s="64" t="str">
        <f>IFERROR(VLOOKUP(D153,Patents!$B$6:$V$493,16,FALSE)/VLOOKUP(D153,Patents!$B$6:$V$493,17,FALSE),"")</f>
        <v/>
      </c>
      <c r="W153" s="56">
        <f>IF(ISERROR(VLOOKUP(D153,'OFR Regulations'!B:D,3,FALSE)),"",VLOOKUP(D153,'OFR Regulations'!B:D,3,FALSE))</f>
        <v>17</v>
      </c>
      <c r="X153" s="56">
        <f>IF(ISERROR(VLOOKUP(D153,'Reg List Summary'!$A$2:$D$141,4,FALSE)),"",VLOOKUP(D153,'Reg List Summary'!$A$2:$D$141,4,FALSE))</f>
        <v>17</v>
      </c>
      <c r="Y153" s="56" t="b">
        <f t="shared" si="11"/>
        <v>1</v>
      </c>
      <c r="Z153" s="56">
        <f t="shared" si="12"/>
        <v>0</v>
      </c>
    </row>
    <row r="154" spans="1:26" x14ac:dyDescent="0.3">
      <c r="A154" s="56" t="s">
        <v>1301</v>
      </c>
      <c r="B154" s="56" t="s">
        <v>1092</v>
      </c>
      <c r="C154" s="57" t="s">
        <v>1300</v>
      </c>
      <c r="D154" s="57" t="s">
        <v>338</v>
      </c>
      <c r="E154" s="56">
        <v>6537506</v>
      </c>
      <c r="F154" s="62">
        <f>VLOOKUP(D154,Table10[],6,FALSE)</f>
        <v>0</v>
      </c>
      <c r="G154" s="62">
        <f>IF(VLOOKUP(D154,Table10[],9,FALSE)="Y",1,0)</f>
        <v>0</v>
      </c>
      <c r="H154" s="62" t="str">
        <f>VLOOKUP(D154,Table10[],4,FALSE)</f>
        <v>Active</v>
      </c>
      <c r="I154" s="62">
        <f>IF(VLOOKUP(D154,Table10[],7,FALSE)="L",1,IF(VLOOKUP(D154,Table10[],7,FALSE)="H",1.5, 0))</f>
        <v>0</v>
      </c>
      <c r="J154" s="62">
        <f>IF(VLOOKUP(D154,Table10[],5,FALSE)&gt;0, 1,0)</f>
        <v>1</v>
      </c>
      <c r="K154" s="56" t="s">
        <v>339</v>
      </c>
      <c r="L154" s="56" t="str">
        <f>IF(VLOOKUP(C154,Synonyms!$A$2:$E$490,5,FALSE)=0,"",VLOOKUP(C154,Synonyms!$A$2:$E$490,5,FALSE))</f>
        <v>BDE-194; OctaBDE</v>
      </c>
      <c r="M154" s="56">
        <v>0</v>
      </c>
      <c r="N154" s="56">
        <v>0</v>
      </c>
      <c r="O154" s="56">
        <f t="shared" si="9"/>
        <v>1</v>
      </c>
      <c r="P154" s="56">
        <f t="shared" si="10"/>
        <v>1</v>
      </c>
      <c r="Q154" s="56">
        <f>IF(VLOOKUP(D154,Table10[],8,FALSE)=0,"",VLOOKUP(D154,Table10[],8,FALSE))</f>
        <v>21</v>
      </c>
      <c r="R154" s="56" t="s">
        <v>1060</v>
      </c>
      <c r="S154" s="56">
        <v>0.99480000000000002</v>
      </c>
      <c r="T154" s="63">
        <f>IF(E154="nan","No CID", VLOOKUP(D154,Patents!$B$6:$V$493,13,FALSE))</f>
        <v>4858</v>
      </c>
      <c r="U154" s="64">
        <f>IFERROR(VLOOKUP(D154,Patents!$B$6:$V$493,12,FALSE)/VLOOKUP(D154,Patents!$B$6:$V$493,13,FALSE),"")</f>
        <v>0.69925895430218199</v>
      </c>
      <c r="V154" s="64">
        <f>IFERROR(VLOOKUP(D154,Patents!$B$6:$V$493,16,FALSE)/VLOOKUP(D154,Patents!$B$6:$V$493,17,FALSE),"")</f>
        <v>0.70680628272251311</v>
      </c>
      <c r="W154" s="56">
        <f>IF(ISERROR(VLOOKUP(D154,'OFR Regulations'!B:D,3,FALSE)),"",VLOOKUP(D154,'OFR Regulations'!B:D,3,FALSE))</f>
        <v>15</v>
      </c>
      <c r="X154" s="56">
        <f>IF(ISERROR(VLOOKUP(D154,'Reg List Summary'!$A$2:$D$141,4,FALSE)),"",VLOOKUP(D154,'Reg List Summary'!$A$2:$D$141,4,FALSE))</f>
        <v>15</v>
      </c>
      <c r="Y154" s="56" t="b">
        <f t="shared" si="11"/>
        <v>1</v>
      </c>
      <c r="Z154" s="56">
        <f t="shared" si="12"/>
        <v>0</v>
      </c>
    </row>
    <row r="155" spans="1:26" x14ac:dyDescent="0.3">
      <c r="A155" s="56" t="s">
        <v>1304</v>
      </c>
      <c r="B155" s="56" t="s">
        <v>1092</v>
      </c>
      <c r="C155" s="57" t="s">
        <v>1302</v>
      </c>
      <c r="D155" s="57" t="s">
        <v>391</v>
      </c>
      <c r="E155" s="56">
        <v>5235675</v>
      </c>
      <c r="F155" s="62">
        <f>VLOOKUP(D155,Table10[],6,FALSE)</f>
        <v>0</v>
      </c>
      <c r="G155" s="62">
        <f>IF(VLOOKUP(D155,Table10[],9,FALSE)="Y",1,0)</f>
        <v>0</v>
      </c>
      <c r="H155" s="62">
        <f>VLOOKUP(D155,Table10[],4,FALSE)</f>
        <v>0</v>
      </c>
      <c r="I155" s="62">
        <f>IF(VLOOKUP(D155,Table10[],7,FALSE)="L",1,IF(VLOOKUP(D155,Table10[],7,FALSE)="H",1.5, 0))</f>
        <v>0</v>
      </c>
      <c r="J155" s="62">
        <f>IF(VLOOKUP(D155,Table10[],5,FALSE)&gt;0, 1,0)</f>
        <v>0</v>
      </c>
      <c r="K155" s="56" t="s">
        <v>1303</v>
      </c>
      <c r="L155" s="56" t="str">
        <f>IF(VLOOKUP(C155,Synonyms!$A$2:$E$490,5,FALSE)=0,"",VLOOKUP(C155,Synonyms!$A$2:$E$490,5,FALSE))</f>
        <v/>
      </c>
      <c r="M155" s="56">
        <v>0</v>
      </c>
      <c r="N155" s="56">
        <v>0</v>
      </c>
      <c r="O155" s="56">
        <f t="shared" si="9"/>
        <v>0</v>
      </c>
      <c r="P155" s="56">
        <f t="shared" si="10"/>
        <v>0</v>
      </c>
      <c r="Q155" s="56" t="str">
        <f>IF(VLOOKUP(D155,Table10[],8,FALSE)=0,"",VLOOKUP(D155,Table10[],8,FALSE))</f>
        <v/>
      </c>
      <c r="R155" s="56" t="s">
        <v>1119</v>
      </c>
      <c r="S155" s="56">
        <v>0.98199999999999998</v>
      </c>
      <c r="T155" s="63">
        <f>IF(E155="nan","No CID", VLOOKUP(D155,Patents!$B$6:$V$493,13,FALSE))</f>
        <v>120</v>
      </c>
      <c r="U155" s="64">
        <f>IFERROR(VLOOKUP(D155,Patents!$B$6:$V$493,12,FALSE)/VLOOKUP(D155,Patents!$B$6:$V$493,13,FALSE),"")</f>
        <v>0.8</v>
      </c>
      <c r="V155" s="64">
        <f>IFERROR(VLOOKUP(D155,Patents!$B$6:$V$493,16,FALSE)/VLOOKUP(D155,Patents!$B$6:$V$493,17,FALSE),"")</f>
        <v>0.75384615384615383</v>
      </c>
      <c r="W155" s="56" t="str">
        <f>IF(ISERROR(VLOOKUP(D155,'OFR Regulations'!B:D,3,FALSE)),"",VLOOKUP(D155,'OFR Regulations'!B:D,3,FALSE))</f>
        <v/>
      </c>
      <c r="X155" s="56" t="str">
        <f>IF(ISERROR(VLOOKUP(D155,'Reg List Summary'!$A$2:$D$141,4,FALSE)),"",VLOOKUP(D155,'Reg List Summary'!$A$2:$D$141,4,FALSE))</f>
        <v/>
      </c>
      <c r="Y155" s="56" t="b">
        <f t="shared" si="11"/>
        <v>1</v>
      </c>
      <c r="Z155" s="56">
        <f t="shared" si="12"/>
        <v>0</v>
      </c>
    </row>
    <row r="156" spans="1:26" x14ac:dyDescent="0.3">
      <c r="A156" s="56" t="s">
        <v>1306</v>
      </c>
      <c r="B156" s="56" t="s">
        <v>1104</v>
      </c>
      <c r="C156" s="57" t="s">
        <v>1305</v>
      </c>
      <c r="D156" s="57" t="s">
        <v>342</v>
      </c>
      <c r="E156" s="56">
        <v>36183</v>
      </c>
      <c r="F156" s="62">
        <f>VLOOKUP(D156,Table10[],6,FALSE)</f>
        <v>0</v>
      </c>
      <c r="G156" s="62">
        <f>IF(VLOOKUP(D156,Table10[],9,FALSE)="Y",1,0)</f>
        <v>0</v>
      </c>
      <c r="H156" s="62" t="str">
        <f>VLOOKUP(D156,Table10[],4,FALSE)</f>
        <v>Active</v>
      </c>
      <c r="I156" s="62">
        <f>IF(VLOOKUP(D156,Table10[],7,FALSE)="L",1,IF(VLOOKUP(D156,Table10[],7,FALSE)="H",1.5, 0))</f>
        <v>0</v>
      </c>
      <c r="J156" s="62">
        <f>IF(VLOOKUP(D156,Table10[],5,FALSE)&gt;0, 1,0)</f>
        <v>1</v>
      </c>
      <c r="K156" s="56" t="s">
        <v>343</v>
      </c>
      <c r="L156" s="56" t="str">
        <f>IF(VLOOKUP(C156,Synonyms!$A$2:$E$490,5,FALSE)=0,"",VLOOKUP(C156,Synonyms!$A$2:$E$490,5,FALSE))</f>
        <v>BT 93; BT 93W; BT-93D; Citex BT 93; Saytex BT 93; Saytex BT 93W; Saytex BT93</v>
      </c>
      <c r="M156" s="56">
        <v>0</v>
      </c>
      <c r="N156" s="56">
        <v>0</v>
      </c>
      <c r="O156" s="56">
        <f t="shared" si="9"/>
        <v>1</v>
      </c>
      <c r="P156" s="56">
        <f t="shared" si="10"/>
        <v>1</v>
      </c>
      <c r="Q156" s="56">
        <f>IF(VLOOKUP(D156,Table10[],8,FALSE)=0,"",VLOOKUP(D156,Table10[],8,FALSE))</f>
        <v>8</v>
      </c>
      <c r="R156" s="56" t="s">
        <v>1060</v>
      </c>
      <c r="S156" s="56">
        <v>0.60050000000000003</v>
      </c>
      <c r="T156" s="63">
        <f>IF(E156="nan","No CID", VLOOKUP(D156,Patents!$B$6:$V$493,13,FALSE))</f>
        <v>5683</v>
      </c>
      <c r="U156" s="64">
        <f>IFERROR(VLOOKUP(D156,Patents!$B$6:$V$493,12,FALSE)/VLOOKUP(D156,Patents!$B$6:$V$493,13,FALSE),"")</f>
        <v>0.7612176667253211</v>
      </c>
      <c r="V156" s="64">
        <f>IFERROR(VLOOKUP(D156,Patents!$B$6:$V$493,16,FALSE)/VLOOKUP(D156,Patents!$B$6:$V$493,17,FALSE),"")</f>
        <v>0.76097105508870211</v>
      </c>
      <c r="W156" s="56">
        <f>IF(ISERROR(VLOOKUP(D156,'OFR Regulations'!B:D,3,FALSE)),"",VLOOKUP(D156,'OFR Regulations'!B:D,3,FALSE))</f>
        <v>2</v>
      </c>
      <c r="X156" s="56">
        <f>IF(ISERROR(VLOOKUP(D156,'Reg List Summary'!$A$2:$D$141,4,FALSE)),"",VLOOKUP(D156,'Reg List Summary'!$A$2:$D$141,4,FALSE))</f>
        <v>2</v>
      </c>
      <c r="Y156" s="56" t="b">
        <f t="shared" si="11"/>
        <v>1</v>
      </c>
      <c r="Z156" s="56">
        <f t="shared" si="12"/>
        <v>0</v>
      </c>
    </row>
    <row r="157" spans="1:26" x14ac:dyDescent="0.3">
      <c r="A157" s="56" t="s">
        <v>1725</v>
      </c>
      <c r="B157" s="56" t="s">
        <v>1092</v>
      </c>
      <c r="C157" s="57" t="s">
        <v>1724</v>
      </c>
      <c r="D157" s="57" t="s">
        <v>393</v>
      </c>
      <c r="E157" s="56">
        <v>12073153</v>
      </c>
      <c r="F157" s="62">
        <f>VLOOKUP(D157,Table10[],6,FALSE)</f>
        <v>0</v>
      </c>
      <c r="G157" s="62">
        <f>IF(VLOOKUP(D157,Table10[],9,FALSE)="Y",1,0)</f>
        <v>0</v>
      </c>
      <c r="H157" s="62">
        <f>VLOOKUP(D157,Table10[],4,FALSE)</f>
        <v>0</v>
      </c>
      <c r="I157" s="62">
        <f>IF(VLOOKUP(D157,Table10[],7,FALSE)="L",1,IF(VLOOKUP(D157,Table10[],7,FALSE)="H",1.5, 0))</f>
        <v>0</v>
      </c>
      <c r="J157" s="62">
        <f>IF(VLOOKUP(D157,Table10[],5,FALSE)&gt;0, 1,0)</f>
        <v>0</v>
      </c>
      <c r="K157" s="56" t="s">
        <v>394</v>
      </c>
      <c r="L157" s="56" t="str">
        <f>IF(VLOOKUP(C157,Synonyms!$A$2:$E$490,5,FALSE)=0,"",VLOOKUP(C157,Synonyms!$A$2:$E$490,5,FALSE))</f>
        <v/>
      </c>
      <c r="M157" s="56">
        <v>0</v>
      </c>
      <c r="N157" s="56">
        <v>1</v>
      </c>
      <c r="O157" s="56">
        <f t="shared" si="9"/>
        <v>0</v>
      </c>
      <c r="P157" s="56">
        <f t="shared" si="10"/>
        <v>0</v>
      </c>
      <c r="Q157" s="56" t="str">
        <f>IF(VLOOKUP(D157,Table10[],8,FALSE)=0,"",VLOOKUP(D157,Table10[],8,FALSE))</f>
        <v/>
      </c>
      <c r="R157" s="56" t="s">
        <v>1119</v>
      </c>
      <c r="S157" s="56">
        <v>0.99790000000000001</v>
      </c>
      <c r="T157" s="63">
        <f>IF(E157="nan","No CID", VLOOKUP(D157,Patents!$B$6:$V$493,13,FALSE))</f>
        <v>0</v>
      </c>
      <c r="U157" s="64" t="str">
        <f>IFERROR(VLOOKUP(D157,Patents!$B$6:$V$493,12,FALSE)/VLOOKUP(D157,Patents!$B$6:$V$493,13,FALSE),"")</f>
        <v/>
      </c>
      <c r="V157" s="64" t="str">
        <f>IFERROR(VLOOKUP(D157,Patents!$B$6:$V$493,16,FALSE)/VLOOKUP(D157,Patents!$B$6:$V$493,17,FALSE),"")</f>
        <v/>
      </c>
      <c r="W157" s="56" t="str">
        <f>IF(ISERROR(VLOOKUP(D157,'OFR Regulations'!B:D,3,FALSE)),"",VLOOKUP(D157,'OFR Regulations'!B:D,3,FALSE))</f>
        <v/>
      </c>
      <c r="X157" s="56" t="str">
        <f>IF(ISERROR(VLOOKUP(D157,'Reg List Summary'!$A$2:$D$141,4,FALSE)),"",VLOOKUP(D157,'Reg List Summary'!$A$2:$D$141,4,FALSE))</f>
        <v/>
      </c>
      <c r="Y157" s="56" t="b">
        <f t="shared" si="11"/>
        <v>1</v>
      </c>
      <c r="Z157" s="56">
        <f t="shared" si="12"/>
        <v>0</v>
      </c>
    </row>
    <row r="158" spans="1:26" x14ac:dyDescent="0.3">
      <c r="A158" s="56" t="s">
        <v>1727</v>
      </c>
      <c r="B158" s="56" t="s">
        <v>1092</v>
      </c>
      <c r="C158" s="57" t="s">
        <v>1726</v>
      </c>
      <c r="D158" s="57" t="s">
        <v>404</v>
      </c>
      <c r="E158" s="56">
        <v>12073154</v>
      </c>
      <c r="F158" s="62">
        <f>VLOOKUP(D158,Table10[],6,FALSE)</f>
        <v>0</v>
      </c>
      <c r="G158" s="62">
        <f>IF(VLOOKUP(D158,Table10[],9,FALSE)="Y",1,0)</f>
        <v>0</v>
      </c>
      <c r="H158" s="62">
        <f>VLOOKUP(D158,Table10[],4,FALSE)</f>
        <v>0</v>
      </c>
      <c r="I158" s="62">
        <f>IF(VLOOKUP(D158,Table10[],7,FALSE)="L",1,IF(VLOOKUP(D158,Table10[],7,FALSE)="H",1.5, 0))</f>
        <v>0</v>
      </c>
      <c r="J158" s="62">
        <f>IF(VLOOKUP(D158,Table10[],5,FALSE)&gt;0, 1,0)</f>
        <v>0</v>
      </c>
      <c r="K158" s="56" t="s">
        <v>405</v>
      </c>
      <c r="L158" s="56" t="str">
        <f>IF(VLOOKUP(C158,Synonyms!$A$2:$E$490,5,FALSE)=0,"",VLOOKUP(C158,Synonyms!$A$2:$E$490,5,FALSE))</f>
        <v>BDE-82</v>
      </c>
      <c r="M158" s="56">
        <v>0</v>
      </c>
      <c r="N158" s="56">
        <v>1</v>
      </c>
      <c r="O158" s="56">
        <f t="shared" si="9"/>
        <v>0</v>
      </c>
      <c r="P158" s="56">
        <f t="shared" si="10"/>
        <v>0</v>
      </c>
      <c r="Q158" s="56" t="str">
        <f>IF(VLOOKUP(D158,Table10[],8,FALSE)=0,"",VLOOKUP(D158,Table10[],8,FALSE))</f>
        <v/>
      </c>
      <c r="R158" s="56" t="s">
        <v>1119</v>
      </c>
      <c r="S158" s="56">
        <v>0.99709999999999999</v>
      </c>
      <c r="T158" s="63">
        <f>IF(E158="nan","No CID", VLOOKUP(D158,Patents!$B$6:$V$493,13,FALSE))</f>
        <v>0</v>
      </c>
      <c r="U158" s="64" t="str">
        <f>IFERROR(VLOOKUP(D158,Patents!$B$6:$V$493,12,FALSE)/VLOOKUP(D158,Patents!$B$6:$V$493,13,FALSE),"")</f>
        <v/>
      </c>
      <c r="V158" s="64" t="str">
        <f>IFERROR(VLOOKUP(D158,Patents!$B$6:$V$493,16,FALSE)/VLOOKUP(D158,Patents!$B$6:$V$493,17,FALSE),"")</f>
        <v/>
      </c>
      <c r="W158" s="56" t="str">
        <f>IF(ISERROR(VLOOKUP(D158,'OFR Regulations'!B:D,3,FALSE)),"",VLOOKUP(D158,'OFR Regulations'!B:D,3,FALSE))</f>
        <v/>
      </c>
      <c r="X158" s="56" t="str">
        <f>IF(ISERROR(VLOOKUP(D158,'Reg List Summary'!$A$2:$D$141,4,FALSE)),"",VLOOKUP(D158,'Reg List Summary'!$A$2:$D$141,4,FALSE))</f>
        <v/>
      </c>
      <c r="Y158" s="56" t="b">
        <f t="shared" si="11"/>
        <v>1</v>
      </c>
      <c r="Z158" s="56">
        <f t="shared" si="12"/>
        <v>0</v>
      </c>
    </row>
    <row r="159" spans="1:26" x14ac:dyDescent="0.3">
      <c r="A159" s="56" t="s">
        <v>1729</v>
      </c>
      <c r="B159" s="56" t="s">
        <v>1092</v>
      </c>
      <c r="C159" s="57" t="s">
        <v>1728</v>
      </c>
      <c r="D159" s="57" t="s">
        <v>408</v>
      </c>
      <c r="E159" s="56">
        <v>13828348</v>
      </c>
      <c r="F159" s="62">
        <f>VLOOKUP(D159,Table10[],6,FALSE)</f>
        <v>0</v>
      </c>
      <c r="G159" s="62">
        <f>IF(VLOOKUP(D159,Table10[],9,FALSE)="Y",1,0)</f>
        <v>0</v>
      </c>
      <c r="H159" s="62">
        <f>VLOOKUP(D159,Table10[],4,FALSE)</f>
        <v>0</v>
      </c>
      <c r="I159" s="62">
        <f>IF(VLOOKUP(D159,Table10[],7,FALSE)="L",1,IF(VLOOKUP(D159,Table10[],7,FALSE)="H",1.5, 0))</f>
        <v>0</v>
      </c>
      <c r="J159" s="62">
        <f>IF(VLOOKUP(D159,Table10[],5,FALSE)&gt;0, 1,0)</f>
        <v>0</v>
      </c>
      <c r="K159" s="56" t="s">
        <v>409</v>
      </c>
      <c r="L159" s="56" t="str">
        <f>IF(VLOOKUP(C159,Synonyms!$A$2:$E$490,5,FALSE)=0,"",VLOOKUP(C159,Synonyms!$A$2:$E$490,5,FALSE))</f>
        <v/>
      </c>
      <c r="M159" s="56">
        <v>0</v>
      </c>
      <c r="N159" s="56">
        <v>1</v>
      </c>
      <c r="O159" s="56">
        <f t="shared" si="9"/>
        <v>0</v>
      </c>
      <c r="P159" s="56">
        <f t="shared" si="10"/>
        <v>0</v>
      </c>
      <c r="Q159" s="56" t="str">
        <f>IF(VLOOKUP(D159,Table10[],8,FALSE)=0,"",VLOOKUP(D159,Table10[],8,FALSE))</f>
        <v/>
      </c>
      <c r="R159" s="56" t="s">
        <v>1119</v>
      </c>
      <c r="S159" s="56">
        <v>0.99480000000000002</v>
      </c>
      <c r="T159" s="63">
        <f>IF(E159="nan","No CID", VLOOKUP(D159,Patents!$B$6:$V$493,13,FALSE))</f>
        <v>0</v>
      </c>
      <c r="U159" s="64" t="str">
        <f>IFERROR(VLOOKUP(D159,Patents!$B$6:$V$493,12,FALSE)/VLOOKUP(D159,Patents!$B$6:$V$493,13,FALSE),"")</f>
        <v/>
      </c>
      <c r="V159" s="64" t="str">
        <f>IFERROR(VLOOKUP(D159,Patents!$B$6:$V$493,16,FALSE)/VLOOKUP(D159,Patents!$B$6:$V$493,17,FALSE),"")</f>
        <v/>
      </c>
      <c r="W159" s="56" t="str">
        <f>IF(ISERROR(VLOOKUP(D159,'OFR Regulations'!B:D,3,FALSE)),"",VLOOKUP(D159,'OFR Regulations'!B:D,3,FALSE))</f>
        <v/>
      </c>
      <c r="X159" s="56" t="str">
        <f>IF(ISERROR(VLOOKUP(D159,'Reg List Summary'!$A$2:$D$141,4,FALSE)),"",VLOOKUP(D159,'Reg List Summary'!$A$2:$D$141,4,FALSE))</f>
        <v/>
      </c>
      <c r="Y159" s="56" t="b">
        <f t="shared" si="11"/>
        <v>1</v>
      </c>
      <c r="Z159" s="56">
        <f t="shared" si="12"/>
        <v>0</v>
      </c>
    </row>
    <row r="160" spans="1:26" x14ac:dyDescent="0.3">
      <c r="A160" s="56" t="s">
        <v>1173</v>
      </c>
      <c r="B160" s="56" t="s">
        <v>1116</v>
      </c>
      <c r="C160" s="57" t="s">
        <v>1172</v>
      </c>
      <c r="D160" s="57" t="s">
        <v>350</v>
      </c>
      <c r="E160" s="56">
        <v>76767</v>
      </c>
      <c r="F160" s="62">
        <f>VLOOKUP(D160,Table10[],6,FALSE)</f>
        <v>0</v>
      </c>
      <c r="G160" s="62">
        <f>IF(VLOOKUP(D160,Table10[],9,FALSE)="Y",1,0)</f>
        <v>0</v>
      </c>
      <c r="H160" s="62" t="str">
        <f>VLOOKUP(D160,Table10[],4,FALSE)</f>
        <v>Active</v>
      </c>
      <c r="I160" s="62">
        <f>IF(VLOOKUP(D160,Table10[],7,FALSE)="L",1,IF(VLOOKUP(D160,Table10[],7,FALSE)="H",1.5, 0))</f>
        <v>0</v>
      </c>
      <c r="J160" s="62">
        <f>IF(VLOOKUP(D160,Table10[],5,FALSE)&gt;0, 1,0)</f>
        <v>1</v>
      </c>
      <c r="K160" s="56" t="s">
        <v>351</v>
      </c>
      <c r="L160" s="56" t="str">
        <f>IF(VLOOKUP(C160,Synonyms!$A$2:$E$490,5,FALSE)=0,"",VLOOKUP(C160,Synonyms!$A$2:$E$490,5,FALSE))</f>
        <v>FR-913; TBP-AE</v>
      </c>
      <c r="M160" s="56">
        <v>0</v>
      </c>
      <c r="N160" s="56">
        <v>0</v>
      </c>
      <c r="O160" s="56">
        <f t="shared" si="9"/>
        <v>1</v>
      </c>
      <c r="P160" s="56">
        <f t="shared" si="10"/>
        <v>1</v>
      </c>
      <c r="Q160" s="56">
        <f>IF(VLOOKUP(D160,Table10[],8,FALSE)=0,"",VLOOKUP(D160,Table10[],8,FALSE))</f>
        <v>6</v>
      </c>
      <c r="R160" s="56" t="s">
        <v>1060</v>
      </c>
      <c r="S160" s="56">
        <v>0.96140000000000003</v>
      </c>
      <c r="T160" s="63">
        <f>IF(E160="nan","No CID", VLOOKUP(D160,Patents!$B$6:$V$493,13,FALSE))</f>
        <v>153</v>
      </c>
      <c r="U160" s="64">
        <f>IFERROR(VLOOKUP(D160,Patents!$B$6:$V$493,12,FALSE)/VLOOKUP(D160,Patents!$B$6:$V$493,13,FALSE),"")</f>
        <v>0.71241830065359479</v>
      </c>
      <c r="V160" s="64">
        <f>IFERROR(VLOOKUP(D160,Patents!$B$6:$V$493,16,FALSE)/VLOOKUP(D160,Patents!$B$6:$V$493,17,FALSE),"")</f>
        <v>0.58333333333333337</v>
      </c>
      <c r="W160" s="56">
        <f>IF(ISERROR(VLOOKUP(D160,'OFR Regulations'!B:D,3,FALSE)),"",VLOOKUP(D160,'OFR Regulations'!B:D,3,FALSE))</f>
        <v>3</v>
      </c>
      <c r="X160" s="56">
        <f>IF(ISERROR(VLOOKUP(D160,'Reg List Summary'!$A$2:$D$141,4,FALSE)),"",VLOOKUP(D160,'Reg List Summary'!$A$2:$D$141,4,FALSE))</f>
        <v>3</v>
      </c>
      <c r="Y160" s="56" t="b">
        <f t="shared" si="11"/>
        <v>1</v>
      </c>
      <c r="Z160" s="56">
        <f t="shared" si="12"/>
        <v>0</v>
      </c>
    </row>
    <row r="161" spans="1:26" x14ac:dyDescent="0.3">
      <c r="A161" s="56" t="s">
        <v>1175</v>
      </c>
      <c r="B161" s="56" t="s">
        <v>1057</v>
      </c>
      <c r="C161" s="57" t="s">
        <v>1174</v>
      </c>
      <c r="D161" s="57" t="s">
        <v>4</v>
      </c>
      <c r="E161" s="56">
        <v>18692</v>
      </c>
      <c r="F161" s="62">
        <f>VLOOKUP(D161,Table10[],6,FALSE)</f>
        <v>1</v>
      </c>
      <c r="G161" s="62">
        <f>IF(VLOOKUP(D161,Table10[],9,FALSE)="Y",1,0)</f>
        <v>1</v>
      </c>
      <c r="H161" s="62" t="str">
        <f>VLOOKUP(D161,Table10[],4,FALSE)</f>
        <v>Active</v>
      </c>
      <c r="I161" s="62">
        <f>IF(VLOOKUP(D161,Table10[],7,FALSE)="L",1,IF(VLOOKUP(D161,Table10[],7,FALSE)="H",1.5, 0))</f>
        <v>0</v>
      </c>
      <c r="J161" s="62">
        <f>IF(VLOOKUP(D161,Table10[],5,FALSE)&gt;0, 1,0)</f>
        <v>1</v>
      </c>
      <c r="K161" s="56" t="s">
        <v>352</v>
      </c>
      <c r="L161" s="56" t="str">
        <f>IF(VLOOKUP(C161,Synonyms!$A$2:$E$490,5,FALSE)=0,"",VLOOKUP(C161,Synonyms!$A$2:$E$490,5,FALSE))</f>
        <v/>
      </c>
      <c r="M161" s="56">
        <v>0</v>
      </c>
      <c r="N161" s="56">
        <v>0</v>
      </c>
      <c r="O161" s="56">
        <f t="shared" si="9"/>
        <v>3</v>
      </c>
      <c r="P161" s="56">
        <f t="shared" si="10"/>
        <v>1</v>
      </c>
      <c r="Q161" s="56">
        <f>IF(VLOOKUP(D161,Table10[],8,FALSE)=0,"",VLOOKUP(D161,Table10[],8,FALSE))</f>
        <v>5</v>
      </c>
      <c r="R161" s="56" t="s">
        <v>1060</v>
      </c>
      <c r="S161" s="56">
        <v>0.86880000000000002</v>
      </c>
      <c r="T161" s="63">
        <f>IF(E161="nan","No CID", VLOOKUP(D161,Patents!$B$6:$V$493,13,FALSE))</f>
        <v>968</v>
      </c>
      <c r="U161" s="64">
        <f>IFERROR(VLOOKUP(D161,Patents!$B$6:$V$493,12,FALSE)/VLOOKUP(D161,Patents!$B$6:$V$493,13,FALSE),"")</f>
        <v>0.61363636363636365</v>
      </c>
      <c r="V161" s="64">
        <f>IFERROR(VLOOKUP(D161,Patents!$B$6:$V$493,16,FALSE)/VLOOKUP(D161,Patents!$B$6:$V$493,17,FALSE),"")</f>
        <v>0.3652694610778443</v>
      </c>
      <c r="W161" s="56">
        <f>IF(ISERROR(VLOOKUP(D161,'OFR Regulations'!B:D,3,FALSE)),"",VLOOKUP(D161,'OFR Regulations'!B:D,3,FALSE))</f>
        <v>4</v>
      </c>
      <c r="X161" s="56">
        <f>IF(ISERROR(VLOOKUP(D161,'Reg List Summary'!$A$2:$D$141,4,FALSE)),"",VLOOKUP(D161,'Reg List Summary'!$A$2:$D$141,4,FALSE))</f>
        <v>4</v>
      </c>
      <c r="Y161" s="56" t="b">
        <f t="shared" si="11"/>
        <v>1</v>
      </c>
      <c r="Z161" s="56">
        <f t="shared" si="12"/>
        <v>1</v>
      </c>
    </row>
    <row r="162" spans="1:26" x14ac:dyDescent="0.3">
      <c r="A162" s="56" t="s">
        <v>1308</v>
      </c>
      <c r="B162" s="56" t="s">
        <v>1064</v>
      </c>
      <c r="C162" s="57" t="s">
        <v>1307</v>
      </c>
      <c r="D162" s="57" t="s">
        <v>821</v>
      </c>
      <c r="E162" s="56">
        <v>94445</v>
      </c>
      <c r="F162" s="62">
        <f>VLOOKUP(D162,Table10[],6,FALSE)</f>
        <v>0</v>
      </c>
      <c r="G162" s="62">
        <f>IF(VLOOKUP(D162,Table10[],9,FALSE)="Y",1,0)</f>
        <v>0</v>
      </c>
      <c r="H162" s="62" t="str">
        <f>VLOOKUP(D162,Table10[],4,FALSE)</f>
        <v>Inactive</v>
      </c>
      <c r="I162" s="62">
        <f>IF(VLOOKUP(D162,Table10[],7,FALSE)="L",1,IF(VLOOKUP(D162,Table10[],7,FALSE)="H",1.5, 0))</f>
        <v>0</v>
      </c>
      <c r="J162" s="62">
        <f>IF(VLOOKUP(D162,Table10[],5,FALSE)&gt;0, 1,0)</f>
        <v>1</v>
      </c>
      <c r="K162" s="56" t="s">
        <v>822</v>
      </c>
      <c r="L162" s="56" t="str">
        <f>IF(VLOOKUP(C162,Synonyms!$A$2:$E$490,5,FALSE)=0,"",VLOOKUP(C162,Synonyms!$A$2:$E$490,5,FALSE))</f>
        <v/>
      </c>
      <c r="M162" s="56">
        <v>0</v>
      </c>
      <c r="N162" s="56">
        <v>0</v>
      </c>
      <c r="O162" s="56">
        <f t="shared" si="9"/>
        <v>0</v>
      </c>
      <c r="P162" s="56">
        <f t="shared" si="10"/>
        <v>2</v>
      </c>
      <c r="Q162" s="56" t="str">
        <f>IF(VLOOKUP(D162,Table10[],8,FALSE)=0,"",VLOOKUP(D162,Table10[],8,FALSE))</f>
        <v/>
      </c>
      <c r="R162" s="56" t="s">
        <v>1056</v>
      </c>
      <c r="S162" s="56">
        <v>0.95509999999999995</v>
      </c>
      <c r="T162" s="63">
        <f>IF(E162="nan","No CID", VLOOKUP(D162,Patents!$B$6:$V$493,13,FALSE))</f>
        <v>2444</v>
      </c>
      <c r="U162" s="64">
        <f>IFERROR(VLOOKUP(D162,Patents!$B$6:$V$493,12,FALSE)/VLOOKUP(D162,Patents!$B$6:$V$493,13,FALSE),"")</f>
        <v>0.54418985270049103</v>
      </c>
      <c r="V162" s="64">
        <f>IFERROR(VLOOKUP(D162,Patents!$B$6:$V$493,16,FALSE)/VLOOKUP(D162,Patents!$B$6:$V$493,17,FALSE),"")</f>
        <v>0.50107066381156318</v>
      </c>
      <c r="W162" s="56" t="str">
        <f>IF(ISERROR(VLOOKUP(D162,'OFR Regulations'!B:D,3,FALSE)),"",VLOOKUP(D162,'OFR Regulations'!B:D,3,FALSE))</f>
        <v/>
      </c>
      <c r="X162" s="56" t="str">
        <f>IF(ISERROR(VLOOKUP(D162,'Reg List Summary'!$A$2:$D$141,4,FALSE)),"",VLOOKUP(D162,'Reg List Summary'!$A$2:$D$141,4,FALSE))</f>
        <v/>
      </c>
      <c r="Y162" s="56" t="b">
        <f t="shared" si="11"/>
        <v>1</v>
      </c>
      <c r="Z162" s="56">
        <f t="shared" si="12"/>
        <v>0</v>
      </c>
    </row>
    <row r="163" spans="1:26" x14ac:dyDescent="0.3">
      <c r="A163" s="56" t="s">
        <v>1177</v>
      </c>
      <c r="B163" s="56" t="s">
        <v>1061</v>
      </c>
      <c r="C163" s="57" t="s">
        <v>1176</v>
      </c>
      <c r="D163" s="57" t="s">
        <v>843</v>
      </c>
      <c r="E163" s="56">
        <v>18728</v>
      </c>
      <c r="F163" s="62">
        <f>VLOOKUP(D163,Table10[],6,FALSE)</f>
        <v>0</v>
      </c>
      <c r="G163" s="62">
        <f>IF(VLOOKUP(D163,Table10[],9,FALSE)="Y",1,0)</f>
        <v>0</v>
      </c>
      <c r="H163" s="62" t="str">
        <f>VLOOKUP(D163,Table10[],4,FALSE)</f>
        <v>Inactive</v>
      </c>
      <c r="I163" s="62">
        <f>IF(VLOOKUP(D163,Table10[],7,FALSE)="L",1,IF(VLOOKUP(D163,Table10[],7,FALSE)="H",1.5, 0))</f>
        <v>0</v>
      </c>
      <c r="J163" s="62">
        <f>IF(VLOOKUP(D163,Table10[],5,FALSE)&gt;0, 1,0)</f>
        <v>1</v>
      </c>
      <c r="K163" s="56" t="s">
        <v>844</v>
      </c>
      <c r="L163" s="56" t="str">
        <f>IF(VLOOKUP(C163,Synonyms!$A$2:$E$490,5,FALSE)=0,"",VLOOKUP(C163,Synonyms!$A$2:$E$490,5,FALSE))</f>
        <v>Saytex BCL 462</v>
      </c>
      <c r="M163" s="56">
        <v>0</v>
      </c>
      <c r="N163" s="56">
        <v>0</v>
      </c>
      <c r="O163" s="56">
        <f t="shared" si="9"/>
        <v>0</v>
      </c>
      <c r="P163" s="56">
        <f t="shared" si="10"/>
        <v>2</v>
      </c>
      <c r="Q163" s="56">
        <f>IF(VLOOKUP(D163,Table10[],8,FALSE)=0,"",VLOOKUP(D163,Table10[],8,FALSE))</f>
        <v>8</v>
      </c>
      <c r="R163" s="56" t="s">
        <v>1060</v>
      </c>
      <c r="S163" s="56">
        <v>0.93130000000000002</v>
      </c>
      <c r="T163" s="63">
        <f>IF(E163="nan","No CID", VLOOKUP(D163,Patents!$B$6:$V$493,13,FALSE))</f>
        <v>853</v>
      </c>
      <c r="U163" s="64">
        <f>IFERROR(VLOOKUP(D163,Patents!$B$6:$V$493,12,FALSE)/VLOOKUP(D163,Patents!$B$6:$V$493,13,FALSE),"")</f>
        <v>0.83001172332942552</v>
      </c>
      <c r="V163" s="64">
        <f>IFERROR(VLOOKUP(D163,Patents!$B$6:$V$493,16,FALSE)/VLOOKUP(D163,Patents!$B$6:$V$493,17,FALSE),"")</f>
        <v>0.6071428571428571</v>
      </c>
      <c r="W163" s="56">
        <f>IF(ISERROR(VLOOKUP(D163,'OFR Regulations'!B:D,3,FALSE)),"",VLOOKUP(D163,'OFR Regulations'!B:D,3,FALSE))</f>
        <v>1</v>
      </c>
      <c r="X163" s="56">
        <f>IF(ISERROR(VLOOKUP(D163,'Reg List Summary'!$A$2:$D$141,4,FALSE)),"",VLOOKUP(D163,'Reg List Summary'!$A$2:$D$141,4,FALSE))</f>
        <v>1</v>
      </c>
      <c r="Y163" s="56" t="b">
        <f t="shared" si="11"/>
        <v>1</v>
      </c>
      <c r="Z163" s="56">
        <f t="shared" si="12"/>
        <v>0</v>
      </c>
    </row>
    <row r="164" spans="1:26" x14ac:dyDescent="0.3">
      <c r="A164" s="56" t="s">
        <v>1731</v>
      </c>
      <c r="B164" s="56" t="s">
        <v>1092</v>
      </c>
      <c r="C164" s="57" t="s">
        <v>1730</v>
      </c>
      <c r="D164" s="57" t="s">
        <v>418</v>
      </c>
      <c r="E164" s="56">
        <v>71359878</v>
      </c>
      <c r="F164" s="62">
        <f>VLOOKUP(D164,Table10[],6,FALSE)</f>
        <v>0</v>
      </c>
      <c r="G164" s="62">
        <f>IF(VLOOKUP(D164,Table10[],9,FALSE)="Y",1,0)</f>
        <v>0</v>
      </c>
      <c r="H164" s="62">
        <f>VLOOKUP(D164,Table10[],4,FALSE)</f>
        <v>0</v>
      </c>
      <c r="I164" s="62">
        <f>IF(VLOOKUP(D164,Table10[],7,FALSE)="L",1,IF(VLOOKUP(D164,Table10[],7,FALSE)="H",1.5, 0))</f>
        <v>0</v>
      </c>
      <c r="J164" s="62">
        <f>IF(VLOOKUP(D164,Table10[],5,FALSE)&gt;0, 1,0)</f>
        <v>0</v>
      </c>
      <c r="K164" s="56" t="s">
        <v>419</v>
      </c>
      <c r="L164" s="56" t="str">
        <f>IF(VLOOKUP(C164,Synonyms!$A$2:$E$490,5,FALSE)=0,"",VLOOKUP(C164,Synonyms!$A$2:$E$490,5,FALSE))</f>
        <v/>
      </c>
      <c r="M164" s="56">
        <v>0</v>
      </c>
      <c r="N164" s="56">
        <v>1</v>
      </c>
      <c r="O164" s="56">
        <f t="shared" si="9"/>
        <v>0</v>
      </c>
      <c r="P164" s="56">
        <f t="shared" si="10"/>
        <v>0</v>
      </c>
      <c r="Q164" s="56" t="str">
        <f>IF(VLOOKUP(D164,Table10[],8,FALSE)=0,"",VLOOKUP(D164,Table10[],8,FALSE))</f>
        <v/>
      </c>
      <c r="R164" s="56" t="s">
        <v>1119</v>
      </c>
      <c r="S164" s="56">
        <v>0.99360000000000004</v>
      </c>
      <c r="T164" s="63">
        <f>IF(E164="nan","No CID", VLOOKUP(D164,Patents!$B$6:$V$493,13,FALSE))</f>
        <v>0</v>
      </c>
      <c r="U164" s="64" t="str">
        <f>IFERROR(VLOOKUP(D164,Patents!$B$6:$V$493,12,FALSE)/VLOOKUP(D164,Patents!$B$6:$V$493,13,FALSE),"")</f>
        <v/>
      </c>
      <c r="V164" s="64" t="str">
        <f>IFERROR(VLOOKUP(D164,Patents!$B$6:$V$493,16,FALSE)/VLOOKUP(D164,Patents!$B$6:$V$493,17,FALSE),"")</f>
        <v/>
      </c>
      <c r="W164" s="56" t="str">
        <f>IF(ISERROR(VLOOKUP(D164,'OFR Regulations'!B:D,3,FALSE)),"",VLOOKUP(D164,'OFR Regulations'!B:D,3,FALSE))</f>
        <v/>
      </c>
      <c r="X164" s="56" t="str">
        <f>IF(ISERROR(VLOOKUP(D164,'Reg List Summary'!$A$2:$D$141,4,FALSE)),"",VLOOKUP(D164,'Reg List Summary'!$A$2:$D$141,4,FALSE))</f>
        <v/>
      </c>
      <c r="Y164" s="56" t="b">
        <f t="shared" si="11"/>
        <v>1</v>
      </c>
      <c r="Z164" s="56">
        <f t="shared" si="12"/>
        <v>0</v>
      </c>
    </row>
    <row r="165" spans="1:26" x14ac:dyDescent="0.3">
      <c r="A165" s="56" t="s">
        <v>1733</v>
      </c>
      <c r="B165" s="56" t="s">
        <v>1092</v>
      </c>
      <c r="C165" s="57" t="s">
        <v>1732</v>
      </c>
      <c r="D165" s="57" t="s">
        <v>430</v>
      </c>
      <c r="E165" s="56">
        <v>85785801</v>
      </c>
      <c r="F165" s="62">
        <f>VLOOKUP(D165,Table10[],6,FALSE)</f>
        <v>0</v>
      </c>
      <c r="G165" s="62">
        <f>IF(VLOOKUP(D165,Table10[],9,FALSE)="Y",1,0)</f>
        <v>0</v>
      </c>
      <c r="H165" s="62">
        <f>VLOOKUP(D165,Table10[],4,FALSE)</f>
        <v>0</v>
      </c>
      <c r="I165" s="62">
        <f>IF(VLOOKUP(D165,Table10[],7,FALSE)="L",1,IF(VLOOKUP(D165,Table10[],7,FALSE)="H",1.5, 0))</f>
        <v>0</v>
      </c>
      <c r="J165" s="62">
        <f>IF(VLOOKUP(D165,Table10[],5,FALSE)&gt;0, 1,0)</f>
        <v>0</v>
      </c>
      <c r="K165" s="56" t="s">
        <v>431</v>
      </c>
      <c r="L165" s="56" t="str">
        <f>IF(VLOOKUP(C165,Synonyms!$A$2:$E$490,5,FALSE)=0,"",VLOOKUP(C165,Synonyms!$A$2:$E$490,5,FALSE))</f>
        <v/>
      </c>
      <c r="M165" s="56">
        <v>0</v>
      </c>
      <c r="N165" s="56">
        <v>1</v>
      </c>
      <c r="O165" s="56">
        <f t="shared" si="9"/>
        <v>0</v>
      </c>
      <c r="P165" s="56">
        <f t="shared" si="10"/>
        <v>0</v>
      </c>
      <c r="Q165" s="56" t="str">
        <f>IF(VLOOKUP(D165,Table10[],8,FALSE)=0,"",VLOOKUP(D165,Table10[],8,FALSE))</f>
        <v/>
      </c>
      <c r="R165" s="56" t="s">
        <v>1119</v>
      </c>
      <c r="S165" s="56">
        <v>0.99260000000000004</v>
      </c>
      <c r="T165" s="63">
        <f>IF(E165="nan","No CID", VLOOKUP(D165,Patents!$B$6:$V$493,13,FALSE))</f>
        <v>0</v>
      </c>
      <c r="U165" s="64" t="str">
        <f>IFERROR(VLOOKUP(D165,Patents!$B$6:$V$493,12,FALSE)/VLOOKUP(D165,Patents!$B$6:$V$493,13,FALSE),"")</f>
        <v/>
      </c>
      <c r="V165" s="64" t="str">
        <f>IFERROR(VLOOKUP(D165,Patents!$B$6:$V$493,16,FALSE)/VLOOKUP(D165,Patents!$B$6:$V$493,17,FALSE),"")</f>
        <v/>
      </c>
      <c r="W165" s="56" t="str">
        <f>IF(ISERROR(VLOOKUP(D165,'OFR Regulations'!B:D,3,FALSE)),"",VLOOKUP(D165,'OFR Regulations'!B:D,3,FALSE))</f>
        <v/>
      </c>
      <c r="X165" s="56" t="str">
        <f>IF(ISERROR(VLOOKUP(D165,'Reg List Summary'!$A$2:$D$141,4,FALSE)),"",VLOOKUP(D165,'Reg List Summary'!$A$2:$D$141,4,FALSE))</f>
        <v/>
      </c>
      <c r="Y165" s="56" t="b">
        <f t="shared" si="11"/>
        <v>1</v>
      </c>
      <c r="Z165" s="56">
        <f t="shared" si="12"/>
        <v>0</v>
      </c>
    </row>
    <row r="166" spans="1:26" x14ac:dyDescent="0.3">
      <c r="A166" s="56" t="s">
        <v>1735</v>
      </c>
      <c r="B166" s="56" t="s">
        <v>1092</v>
      </c>
      <c r="C166" s="57" t="s">
        <v>1734</v>
      </c>
      <c r="D166" s="57" t="s">
        <v>432</v>
      </c>
      <c r="E166" s="56">
        <v>85785802</v>
      </c>
      <c r="F166" s="62">
        <f>VLOOKUP(D166,Table10[],6,FALSE)</f>
        <v>0</v>
      </c>
      <c r="G166" s="62">
        <f>IF(VLOOKUP(D166,Table10[],9,FALSE)="Y",1,0)</f>
        <v>0</v>
      </c>
      <c r="H166" s="62">
        <f>VLOOKUP(D166,Table10[],4,FALSE)</f>
        <v>0</v>
      </c>
      <c r="I166" s="62">
        <f>IF(VLOOKUP(D166,Table10[],7,FALSE)="L",1,IF(VLOOKUP(D166,Table10[],7,FALSE)="H",1.5, 0))</f>
        <v>0</v>
      </c>
      <c r="J166" s="62">
        <f>IF(VLOOKUP(D166,Table10[],5,FALSE)&gt;0, 1,0)</f>
        <v>0</v>
      </c>
      <c r="K166" s="56" t="s">
        <v>433</v>
      </c>
      <c r="L166" s="56" t="str">
        <f>IF(VLOOKUP(C166,Synonyms!$A$2:$E$490,5,FALSE)=0,"",VLOOKUP(C166,Synonyms!$A$2:$E$490,5,FALSE))</f>
        <v/>
      </c>
      <c r="M166" s="56">
        <v>0</v>
      </c>
      <c r="N166" s="56">
        <v>0</v>
      </c>
      <c r="O166" s="56">
        <f t="shared" si="9"/>
        <v>0</v>
      </c>
      <c r="P166" s="56">
        <f t="shared" si="10"/>
        <v>0</v>
      </c>
      <c r="Q166" s="56" t="str">
        <f>IF(VLOOKUP(D166,Table10[],8,FALSE)=0,"",VLOOKUP(D166,Table10[],8,FALSE))</f>
        <v/>
      </c>
      <c r="R166" s="56" t="s">
        <v>1119</v>
      </c>
      <c r="S166" s="56">
        <v>0.98839999999999995</v>
      </c>
      <c r="T166" s="63">
        <f>IF(E166="nan","No CID", VLOOKUP(D166,Patents!$B$6:$V$493,13,FALSE))</f>
        <v>0</v>
      </c>
      <c r="U166" s="64" t="str">
        <f>IFERROR(VLOOKUP(D166,Patents!$B$6:$V$493,12,FALSE)/VLOOKUP(D166,Patents!$B$6:$V$493,13,FALSE),"")</f>
        <v/>
      </c>
      <c r="V166" s="64" t="str">
        <f>IFERROR(VLOOKUP(D166,Patents!$B$6:$V$493,16,FALSE)/VLOOKUP(D166,Patents!$B$6:$V$493,17,FALSE),"")</f>
        <v/>
      </c>
      <c r="W166" s="56" t="str">
        <f>IF(ISERROR(VLOOKUP(D166,'OFR Regulations'!B:D,3,FALSE)),"",VLOOKUP(D166,'OFR Regulations'!B:D,3,FALSE))</f>
        <v/>
      </c>
      <c r="X166" s="56" t="str">
        <f>IF(ISERROR(VLOOKUP(D166,'Reg List Summary'!$A$2:$D$141,4,FALSE)),"",VLOOKUP(D166,'Reg List Summary'!$A$2:$D$141,4,FALSE))</f>
        <v/>
      </c>
      <c r="Y166" s="56" t="b">
        <f t="shared" si="11"/>
        <v>1</v>
      </c>
      <c r="Z166" s="56">
        <f t="shared" si="12"/>
        <v>0</v>
      </c>
    </row>
    <row r="167" spans="1:26" x14ac:dyDescent="0.3">
      <c r="A167" s="56" t="s">
        <v>1737</v>
      </c>
      <c r="B167" s="56" t="s">
        <v>1092</v>
      </c>
      <c r="C167" s="57" t="s">
        <v>1736</v>
      </c>
      <c r="D167" s="57" t="s">
        <v>436</v>
      </c>
      <c r="E167" s="56">
        <v>85785805</v>
      </c>
      <c r="F167" s="62">
        <f>VLOOKUP(D167,Table10[],6,FALSE)</f>
        <v>0</v>
      </c>
      <c r="G167" s="62">
        <f>IF(VLOOKUP(D167,Table10[],9,FALSE)="Y",1,0)</f>
        <v>0</v>
      </c>
      <c r="H167" s="62">
        <f>VLOOKUP(D167,Table10[],4,FALSE)</f>
        <v>0</v>
      </c>
      <c r="I167" s="62">
        <f>IF(VLOOKUP(D167,Table10[],7,FALSE)="L",1,IF(VLOOKUP(D167,Table10[],7,FALSE)="H",1.5, 0))</f>
        <v>0</v>
      </c>
      <c r="J167" s="62">
        <f>IF(VLOOKUP(D167,Table10[],5,FALSE)&gt;0, 1,0)</f>
        <v>0</v>
      </c>
      <c r="K167" s="56" t="s">
        <v>437</v>
      </c>
      <c r="L167" s="56" t="str">
        <f>IF(VLOOKUP(C167,Synonyms!$A$2:$E$490,5,FALSE)=0,"",VLOOKUP(C167,Synonyms!$A$2:$E$490,5,FALSE))</f>
        <v/>
      </c>
      <c r="M167" s="56">
        <v>0</v>
      </c>
      <c r="N167" s="56">
        <v>1</v>
      </c>
      <c r="O167" s="56">
        <f t="shared" si="9"/>
        <v>0</v>
      </c>
      <c r="P167" s="56">
        <f t="shared" si="10"/>
        <v>0</v>
      </c>
      <c r="Q167" s="56" t="str">
        <f>IF(VLOOKUP(D167,Table10[],8,FALSE)=0,"",VLOOKUP(D167,Table10[],8,FALSE))</f>
        <v/>
      </c>
      <c r="R167" s="56" t="s">
        <v>1119</v>
      </c>
      <c r="S167" s="56">
        <v>0.99</v>
      </c>
      <c r="T167" s="63">
        <f>IF(E167="nan","No CID", VLOOKUP(D167,Patents!$B$6:$V$493,13,FALSE))</f>
        <v>0</v>
      </c>
      <c r="U167" s="64" t="str">
        <f>IFERROR(VLOOKUP(D167,Patents!$B$6:$V$493,12,FALSE)/VLOOKUP(D167,Patents!$B$6:$V$493,13,FALSE),"")</f>
        <v/>
      </c>
      <c r="V167" s="64" t="str">
        <f>IFERROR(VLOOKUP(D167,Patents!$B$6:$V$493,16,FALSE)/VLOOKUP(D167,Patents!$B$6:$V$493,17,FALSE),"")</f>
        <v/>
      </c>
      <c r="W167" s="56" t="str">
        <f>IF(ISERROR(VLOOKUP(D167,'OFR Regulations'!B:D,3,FALSE)),"",VLOOKUP(D167,'OFR Regulations'!B:D,3,FALSE))</f>
        <v/>
      </c>
      <c r="X167" s="56" t="str">
        <f>IF(ISERROR(VLOOKUP(D167,'Reg List Summary'!$A$2:$D$141,4,FALSE)),"",VLOOKUP(D167,'Reg List Summary'!$A$2:$D$141,4,FALSE))</f>
        <v/>
      </c>
      <c r="Y167" s="56" t="b">
        <f t="shared" si="11"/>
        <v>1</v>
      </c>
      <c r="Z167" s="56">
        <f t="shared" si="12"/>
        <v>0</v>
      </c>
    </row>
    <row r="168" spans="1:26" x14ac:dyDescent="0.3">
      <c r="A168" s="56" t="s">
        <v>1739</v>
      </c>
      <c r="B168" s="56" t="s">
        <v>1092</v>
      </c>
      <c r="C168" s="57" t="s">
        <v>1738</v>
      </c>
      <c r="D168" s="57" t="s">
        <v>438</v>
      </c>
      <c r="E168" s="56">
        <v>54331028</v>
      </c>
      <c r="F168" s="62">
        <f>VLOOKUP(D168,Table10[],6,FALSE)</f>
        <v>0</v>
      </c>
      <c r="G168" s="62">
        <f>IF(VLOOKUP(D168,Table10[],9,FALSE)="Y",1,0)</f>
        <v>0</v>
      </c>
      <c r="H168" s="62">
        <f>VLOOKUP(D168,Table10[],4,FALSE)</f>
        <v>0</v>
      </c>
      <c r="I168" s="62">
        <f>IF(VLOOKUP(D168,Table10[],7,FALSE)="L",1,IF(VLOOKUP(D168,Table10[],7,FALSE)="H",1.5, 0))</f>
        <v>0</v>
      </c>
      <c r="J168" s="62">
        <f>IF(VLOOKUP(D168,Table10[],5,FALSE)&gt;0, 1,0)</f>
        <v>0</v>
      </c>
      <c r="K168" s="56" t="s">
        <v>439</v>
      </c>
      <c r="L168" s="56" t="str">
        <f>IF(VLOOKUP(C168,Synonyms!$A$2:$E$490,5,FALSE)=0,"",VLOOKUP(C168,Synonyms!$A$2:$E$490,5,FALSE))</f>
        <v/>
      </c>
      <c r="M168" s="56">
        <v>0</v>
      </c>
      <c r="N168" s="56">
        <v>1</v>
      </c>
      <c r="O168" s="56">
        <f t="shared" si="9"/>
        <v>0</v>
      </c>
      <c r="P168" s="56">
        <f t="shared" si="10"/>
        <v>0</v>
      </c>
      <c r="Q168" s="56" t="str">
        <f>IF(VLOOKUP(D168,Table10[],8,FALSE)=0,"",VLOOKUP(D168,Table10[],8,FALSE))</f>
        <v/>
      </c>
      <c r="R168" s="56" t="s">
        <v>1119</v>
      </c>
      <c r="S168" s="56">
        <v>0.97789999999999999</v>
      </c>
      <c r="T168" s="63">
        <f>IF(E168="nan","No CID", VLOOKUP(D168,Patents!$B$6:$V$493,13,FALSE))</f>
        <v>16</v>
      </c>
      <c r="U168" s="64">
        <f>IFERROR(VLOOKUP(D168,Patents!$B$6:$V$493,12,FALSE)/VLOOKUP(D168,Patents!$B$6:$V$493,13,FALSE),"")</f>
        <v>0.9375</v>
      </c>
      <c r="V168" s="64" t="str">
        <f>IFERROR(VLOOKUP(D168,Patents!$B$6:$V$493,16,FALSE)/VLOOKUP(D168,Patents!$B$6:$V$493,17,FALSE),"")</f>
        <v/>
      </c>
      <c r="W168" s="56" t="str">
        <f>IF(ISERROR(VLOOKUP(D168,'OFR Regulations'!B:D,3,FALSE)),"",VLOOKUP(D168,'OFR Regulations'!B:D,3,FALSE))</f>
        <v/>
      </c>
      <c r="X168" s="56" t="str">
        <f>IF(ISERROR(VLOOKUP(D168,'Reg List Summary'!$A$2:$D$141,4,FALSE)),"",VLOOKUP(D168,'Reg List Summary'!$A$2:$D$141,4,FALSE))</f>
        <v/>
      </c>
      <c r="Y168" s="56" t="b">
        <f t="shared" si="11"/>
        <v>1</v>
      </c>
      <c r="Z168" s="56">
        <f t="shared" si="12"/>
        <v>0</v>
      </c>
    </row>
    <row r="169" spans="1:26" x14ac:dyDescent="0.3">
      <c r="A169" s="56" t="s">
        <v>1741</v>
      </c>
      <c r="B169" s="56" t="s">
        <v>1092</v>
      </c>
      <c r="C169" s="57" t="s">
        <v>1740</v>
      </c>
      <c r="D169" s="57" t="s">
        <v>440</v>
      </c>
      <c r="E169" s="56">
        <v>12073148</v>
      </c>
      <c r="F169" s="62">
        <f>VLOOKUP(D169,Table10[],6,FALSE)</f>
        <v>0</v>
      </c>
      <c r="G169" s="62">
        <f>IF(VLOOKUP(D169,Table10[],9,FALSE)="Y",1,0)</f>
        <v>0</v>
      </c>
      <c r="H169" s="62">
        <f>VLOOKUP(D169,Table10[],4,FALSE)</f>
        <v>0</v>
      </c>
      <c r="I169" s="62">
        <f>IF(VLOOKUP(D169,Table10[],7,FALSE)="L",1,IF(VLOOKUP(D169,Table10[],7,FALSE)="H",1.5, 0))</f>
        <v>0</v>
      </c>
      <c r="J169" s="62">
        <f>IF(VLOOKUP(D169,Table10[],5,FALSE)&gt;0, 1,0)</f>
        <v>0</v>
      </c>
      <c r="K169" s="56" t="s">
        <v>441</v>
      </c>
      <c r="L169" s="56" t="str">
        <f>IF(VLOOKUP(C169,Synonyms!$A$2:$E$490,5,FALSE)=0,"",VLOOKUP(C169,Synonyms!$A$2:$E$490,5,FALSE))</f>
        <v/>
      </c>
      <c r="M169" s="56">
        <v>0</v>
      </c>
      <c r="N169" s="56">
        <v>1</v>
      </c>
      <c r="O169" s="56">
        <f t="shared" si="9"/>
        <v>0</v>
      </c>
      <c r="P169" s="56">
        <f t="shared" si="10"/>
        <v>0</v>
      </c>
      <c r="Q169" s="56" t="str">
        <f>IF(VLOOKUP(D169,Table10[],8,FALSE)=0,"",VLOOKUP(D169,Table10[],8,FALSE))</f>
        <v/>
      </c>
      <c r="R169" s="56" t="s">
        <v>1119</v>
      </c>
      <c r="S169" s="56">
        <v>0.99729999999999996</v>
      </c>
      <c r="T169" s="63">
        <f>IF(E169="nan","No CID", VLOOKUP(D169,Patents!$B$6:$V$493,13,FALSE))</f>
        <v>43</v>
      </c>
      <c r="U169" s="64">
        <f>IFERROR(VLOOKUP(D169,Patents!$B$6:$V$493,12,FALSE)/VLOOKUP(D169,Patents!$B$6:$V$493,13,FALSE),"")</f>
        <v>0.60465116279069764</v>
      </c>
      <c r="V169" s="64">
        <f>IFERROR(VLOOKUP(D169,Patents!$B$6:$V$493,16,FALSE)/VLOOKUP(D169,Patents!$B$6:$V$493,17,FALSE),"")</f>
        <v>0.55000000000000004</v>
      </c>
      <c r="W169" s="56" t="str">
        <f>IF(ISERROR(VLOOKUP(D169,'OFR Regulations'!B:D,3,FALSE)),"",VLOOKUP(D169,'OFR Regulations'!B:D,3,FALSE))</f>
        <v/>
      </c>
      <c r="X169" s="56" t="str">
        <f>IF(ISERROR(VLOOKUP(D169,'Reg List Summary'!$A$2:$D$141,4,FALSE)),"",VLOOKUP(D169,'Reg List Summary'!$A$2:$D$141,4,FALSE))</f>
        <v/>
      </c>
      <c r="Y169" s="56" t="b">
        <f t="shared" si="11"/>
        <v>1</v>
      </c>
      <c r="Z169" s="56">
        <f t="shared" si="12"/>
        <v>0</v>
      </c>
    </row>
    <row r="170" spans="1:26" x14ac:dyDescent="0.3">
      <c r="A170" s="56" t="s">
        <v>1743</v>
      </c>
      <c r="B170" s="56" t="s">
        <v>1092</v>
      </c>
      <c r="C170" s="57" t="s">
        <v>1742</v>
      </c>
      <c r="D170" s="57" t="s">
        <v>442</v>
      </c>
      <c r="E170" s="56">
        <v>85785808</v>
      </c>
      <c r="F170" s="62">
        <f>VLOOKUP(D170,Table10[],6,FALSE)</f>
        <v>0</v>
      </c>
      <c r="G170" s="62">
        <f>IF(VLOOKUP(D170,Table10[],9,FALSE)="Y",1,0)</f>
        <v>0</v>
      </c>
      <c r="H170" s="62">
        <f>VLOOKUP(D170,Table10[],4,FALSE)</f>
        <v>0</v>
      </c>
      <c r="I170" s="62">
        <f>IF(VLOOKUP(D170,Table10[],7,FALSE)="L",1,IF(VLOOKUP(D170,Table10[],7,FALSE)="H",1.5, 0))</f>
        <v>0</v>
      </c>
      <c r="J170" s="62">
        <f>IF(VLOOKUP(D170,Table10[],5,FALSE)&gt;0, 1,0)</f>
        <v>0</v>
      </c>
      <c r="K170" s="56" t="s">
        <v>443</v>
      </c>
      <c r="L170" s="56" t="str">
        <f>IF(VLOOKUP(C170,Synonyms!$A$2:$E$490,5,FALSE)=0,"",VLOOKUP(C170,Synonyms!$A$2:$E$490,5,FALSE))</f>
        <v/>
      </c>
      <c r="M170" s="56">
        <v>0</v>
      </c>
      <c r="N170" s="56">
        <v>1</v>
      </c>
      <c r="O170" s="56">
        <f t="shared" si="9"/>
        <v>0</v>
      </c>
      <c r="P170" s="56">
        <f t="shared" si="10"/>
        <v>0</v>
      </c>
      <c r="Q170" s="56" t="str">
        <f>IF(VLOOKUP(D170,Table10[],8,FALSE)=0,"",VLOOKUP(D170,Table10[],8,FALSE))</f>
        <v/>
      </c>
      <c r="R170" s="56" t="s">
        <v>1119</v>
      </c>
      <c r="S170" s="56">
        <v>0.99709999999999999</v>
      </c>
      <c r="T170" s="63">
        <f>IF(E170="nan","No CID", VLOOKUP(D170,Patents!$B$6:$V$493,13,FALSE))</f>
        <v>0</v>
      </c>
      <c r="U170" s="64" t="str">
        <f>IFERROR(VLOOKUP(D170,Patents!$B$6:$V$493,12,FALSE)/VLOOKUP(D170,Patents!$B$6:$V$493,13,FALSE),"")</f>
        <v/>
      </c>
      <c r="V170" s="64" t="str">
        <f>IFERROR(VLOOKUP(D170,Patents!$B$6:$V$493,16,FALSE)/VLOOKUP(D170,Patents!$B$6:$V$493,17,FALSE),"")</f>
        <v/>
      </c>
      <c r="W170" s="56" t="str">
        <f>IF(ISERROR(VLOOKUP(D170,'OFR Regulations'!B:D,3,FALSE)),"",VLOOKUP(D170,'OFR Regulations'!B:D,3,FALSE))</f>
        <v/>
      </c>
      <c r="X170" s="56" t="str">
        <f>IF(ISERROR(VLOOKUP(D170,'Reg List Summary'!$A$2:$D$141,4,FALSE)),"",VLOOKUP(D170,'Reg List Summary'!$A$2:$D$141,4,FALSE))</f>
        <v/>
      </c>
      <c r="Y170" s="56" t="b">
        <f t="shared" si="11"/>
        <v>1</v>
      </c>
      <c r="Z170" s="56">
        <f t="shared" si="12"/>
        <v>0</v>
      </c>
    </row>
    <row r="171" spans="1:26" x14ac:dyDescent="0.3">
      <c r="A171" s="56" t="s">
        <v>1745</v>
      </c>
      <c r="B171" s="56" t="s">
        <v>1092</v>
      </c>
      <c r="C171" s="57" t="s">
        <v>1744</v>
      </c>
      <c r="D171" s="57" t="s">
        <v>444</v>
      </c>
      <c r="E171" s="56">
        <v>36160</v>
      </c>
      <c r="F171" s="62">
        <f>VLOOKUP(D171,Table10[],6,FALSE)</f>
        <v>0</v>
      </c>
      <c r="G171" s="62">
        <f>IF(VLOOKUP(D171,Table10[],9,FALSE)="Y",1,0)</f>
        <v>0</v>
      </c>
      <c r="H171" s="62">
        <f>VLOOKUP(D171,Table10[],4,FALSE)</f>
        <v>0</v>
      </c>
      <c r="I171" s="62">
        <f>IF(VLOOKUP(D171,Table10[],7,FALSE)="L",1,IF(VLOOKUP(D171,Table10[],7,FALSE)="H",1.5, 0))</f>
        <v>0</v>
      </c>
      <c r="J171" s="62">
        <f>IF(VLOOKUP(D171,Table10[],5,FALSE)&gt;0, 1,0)</f>
        <v>0</v>
      </c>
      <c r="K171" s="56" t="s">
        <v>445</v>
      </c>
      <c r="L171" s="56" t="str">
        <f>IF(VLOOKUP(C171,Synonyms!$A$2:$E$490,5,FALSE)=0,"",VLOOKUP(C171,Synonyms!$A$2:$E$490,5,FALSE))</f>
        <v/>
      </c>
      <c r="M171" s="56">
        <v>0</v>
      </c>
      <c r="N171" s="56">
        <v>0</v>
      </c>
      <c r="O171" s="56">
        <f t="shared" si="9"/>
        <v>0</v>
      </c>
      <c r="P171" s="56">
        <f t="shared" si="10"/>
        <v>0</v>
      </c>
      <c r="Q171" s="56">
        <f>IF(VLOOKUP(D171,Table10[],8,FALSE)=0,"",VLOOKUP(D171,Table10[],8,FALSE))</f>
        <v>3</v>
      </c>
      <c r="R171" s="56" t="s">
        <v>1056</v>
      </c>
      <c r="S171" s="56">
        <v>0.99539999999999995</v>
      </c>
      <c r="T171" s="63">
        <f>IF(E171="nan","No CID", VLOOKUP(D171,Patents!$B$6:$V$493,13,FALSE))</f>
        <v>2500</v>
      </c>
      <c r="U171" s="64">
        <f>IFERROR(VLOOKUP(D171,Patents!$B$6:$V$493,12,FALSE)/VLOOKUP(D171,Patents!$B$6:$V$493,13,FALSE),"")</f>
        <v>0.62519999999999998</v>
      </c>
      <c r="V171" s="64">
        <f>IFERROR(VLOOKUP(D171,Patents!$B$6:$V$493,16,FALSE)/VLOOKUP(D171,Patents!$B$6:$V$493,17,FALSE),"")</f>
        <v>0.58097165991902833</v>
      </c>
      <c r="W171" s="56" t="str">
        <f>IF(ISERROR(VLOOKUP(D171,'OFR Regulations'!B:D,3,FALSE)),"",VLOOKUP(D171,'OFR Regulations'!B:D,3,FALSE))</f>
        <v/>
      </c>
      <c r="X171" s="56" t="str">
        <f>IF(ISERROR(VLOOKUP(D171,'Reg List Summary'!$A$2:$D$141,4,FALSE)),"",VLOOKUP(D171,'Reg List Summary'!$A$2:$D$141,4,FALSE))</f>
        <v/>
      </c>
      <c r="Y171" s="56" t="b">
        <f t="shared" si="11"/>
        <v>1</v>
      </c>
      <c r="Z171" s="56">
        <f t="shared" si="12"/>
        <v>0</v>
      </c>
    </row>
    <row r="172" spans="1:26" x14ac:dyDescent="0.3">
      <c r="A172" s="56" t="s">
        <v>1747</v>
      </c>
      <c r="B172" s="56" t="s">
        <v>1092</v>
      </c>
      <c r="C172" s="57" t="s">
        <v>1746</v>
      </c>
      <c r="D172" s="57" t="s">
        <v>446</v>
      </c>
      <c r="E172" s="56">
        <v>71359877</v>
      </c>
      <c r="F172" s="62">
        <f>VLOOKUP(D172,Table10[],6,FALSE)</f>
        <v>0</v>
      </c>
      <c r="G172" s="62">
        <f>IF(VLOOKUP(D172,Table10[],9,FALSE)="Y",1,0)</f>
        <v>0</v>
      </c>
      <c r="H172" s="62">
        <f>VLOOKUP(D172,Table10[],4,FALSE)</f>
        <v>0</v>
      </c>
      <c r="I172" s="62">
        <f>IF(VLOOKUP(D172,Table10[],7,FALSE)="L",1,IF(VLOOKUP(D172,Table10[],7,FALSE)="H",1.5, 0))</f>
        <v>0</v>
      </c>
      <c r="J172" s="62">
        <f>IF(VLOOKUP(D172,Table10[],5,FALSE)&gt;0, 1,0)</f>
        <v>0</v>
      </c>
      <c r="K172" s="56" t="s">
        <v>447</v>
      </c>
      <c r="L172" s="56" t="str">
        <f>IF(VLOOKUP(C172,Synonyms!$A$2:$E$490,5,FALSE)=0,"",VLOOKUP(C172,Synonyms!$A$2:$E$490,5,FALSE))</f>
        <v/>
      </c>
      <c r="M172" s="56">
        <v>0</v>
      </c>
      <c r="N172" s="56">
        <v>1</v>
      </c>
      <c r="O172" s="56">
        <f t="shared" si="9"/>
        <v>0</v>
      </c>
      <c r="P172" s="56">
        <f t="shared" si="10"/>
        <v>0</v>
      </c>
      <c r="Q172" s="56" t="str">
        <f>IF(VLOOKUP(D172,Table10[],8,FALSE)=0,"",VLOOKUP(D172,Table10[],8,FALSE))</f>
        <v/>
      </c>
      <c r="R172" s="56" t="s">
        <v>1119</v>
      </c>
      <c r="S172" s="56">
        <v>0.96879999999999999</v>
      </c>
      <c r="T172" s="63">
        <f>IF(E172="nan","No CID", VLOOKUP(D172,Patents!$B$6:$V$493,13,FALSE))</f>
        <v>0</v>
      </c>
      <c r="U172" s="64" t="str">
        <f>IFERROR(VLOOKUP(D172,Patents!$B$6:$V$493,12,FALSE)/VLOOKUP(D172,Patents!$B$6:$V$493,13,FALSE),"")</f>
        <v/>
      </c>
      <c r="V172" s="64" t="str">
        <f>IFERROR(VLOOKUP(D172,Patents!$B$6:$V$493,16,FALSE)/VLOOKUP(D172,Patents!$B$6:$V$493,17,FALSE),"")</f>
        <v/>
      </c>
      <c r="W172" s="56" t="str">
        <f>IF(ISERROR(VLOOKUP(D172,'OFR Regulations'!B:D,3,FALSE)),"",VLOOKUP(D172,'OFR Regulations'!B:D,3,FALSE))</f>
        <v/>
      </c>
      <c r="X172" s="56" t="str">
        <f>IF(ISERROR(VLOOKUP(D172,'Reg List Summary'!$A$2:$D$141,4,FALSE)),"",VLOOKUP(D172,'Reg List Summary'!$A$2:$D$141,4,FALSE))</f>
        <v/>
      </c>
      <c r="Y172" s="56" t="b">
        <f t="shared" si="11"/>
        <v>1</v>
      </c>
      <c r="Z172" s="56">
        <f t="shared" si="12"/>
        <v>0</v>
      </c>
    </row>
    <row r="173" spans="1:26" x14ac:dyDescent="0.3">
      <c r="A173" s="56" t="s">
        <v>1749</v>
      </c>
      <c r="B173" s="56" t="s">
        <v>1092</v>
      </c>
      <c r="C173" s="57" t="s">
        <v>1748</v>
      </c>
      <c r="D173" s="57" t="s">
        <v>448</v>
      </c>
      <c r="E173" s="56">
        <v>18769358</v>
      </c>
      <c r="F173" s="62">
        <f>VLOOKUP(D173,Table10[],6,FALSE)</f>
        <v>0</v>
      </c>
      <c r="G173" s="62">
        <f>IF(VLOOKUP(D173,Table10[],9,FALSE)="Y",1,0)</f>
        <v>0</v>
      </c>
      <c r="H173" s="62">
        <f>VLOOKUP(D173,Table10[],4,FALSE)</f>
        <v>0</v>
      </c>
      <c r="I173" s="62">
        <f>IF(VLOOKUP(D173,Table10[],7,FALSE)="L",1,IF(VLOOKUP(D173,Table10[],7,FALSE)="H",1.5, 0))</f>
        <v>0</v>
      </c>
      <c r="J173" s="62">
        <f>IF(VLOOKUP(D173,Table10[],5,FALSE)&gt;0, 1,0)</f>
        <v>0</v>
      </c>
      <c r="K173" s="56" t="s">
        <v>449</v>
      </c>
      <c r="L173" s="56" t="str">
        <f>IF(VLOOKUP(C173,Synonyms!$A$2:$E$490,5,FALSE)=0,"",VLOOKUP(C173,Synonyms!$A$2:$E$490,5,FALSE))</f>
        <v/>
      </c>
      <c r="M173" s="56">
        <v>0</v>
      </c>
      <c r="N173" s="56">
        <v>1</v>
      </c>
      <c r="O173" s="56">
        <f t="shared" si="9"/>
        <v>0</v>
      </c>
      <c r="P173" s="56">
        <f t="shared" si="10"/>
        <v>0</v>
      </c>
      <c r="Q173" s="56" t="str">
        <f>IF(VLOOKUP(D173,Table10[],8,FALSE)=0,"",VLOOKUP(D173,Table10[],8,FALSE))</f>
        <v/>
      </c>
      <c r="R173" s="56" t="s">
        <v>1119</v>
      </c>
      <c r="S173" s="56">
        <v>0.98619999999999997</v>
      </c>
      <c r="T173" s="63">
        <f>IF(E173="nan","No CID", VLOOKUP(D173,Patents!$B$6:$V$493,13,FALSE))</f>
        <v>188</v>
      </c>
      <c r="U173" s="64">
        <f>IFERROR(VLOOKUP(D173,Patents!$B$6:$V$493,12,FALSE)/VLOOKUP(D173,Patents!$B$6:$V$493,13,FALSE),"")</f>
        <v>0.5478723404255319</v>
      </c>
      <c r="V173" s="64">
        <f>IFERROR(VLOOKUP(D173,Patents!$B$6:$V$493,16,FALSE)/VLOOKUP(D173,Patents!$B$6:$V$493,17,FALSE),"")</f>
        <v>0.7142857142857143</v>
      </c>
      <c r="W173" s="56" t="str">
        <f>IF(ISERROR(VLOOKUP(D173,'OFR Regulations'!B:D,3,FALSE)),"",VLOOKUP(D173,'OFR Regulations'!B:D,3,FALSE))</f>
        <v/>
      </c>
      <c r="X173" s="56" t="str">
        <f>IF(ISERROR(VLOOKUP(D173,'Reg List Summary'!$A$2:$D$141,4,FALSE)),"",VLOOKUP(D173,'Reg List Summary'!$A$2:$D$141,4,FALSE))</f>
        <v/>
      </c>
      <c r="Y173" s="56" t="b">
        <f t="shared" si="11"/>
        <v>1</v>
      </c>
      <c r="Z173" s="56">
        <f t="shared" si="12"/>
        <v>0</v>
      </c>
    </row>
    <row r="174" spans="1:26" x14ac:dyDescent="0.3">
      <c r="A174" s="56" t="s">
        <v>1751</v>
      </c>
      <c r="B174" s="56" t="s">
        <v>1092</v>
      </c>
      <c r="C174" s="57" t="s">
        <v>1750</v>
      </c>
      <c r="D174" s="57" t="s">
        <v>451</v>
      </c>
      <c r="E174" s="56">
        <v>85785814</v>
      </c>
      <c r="F174" s="62">
        <f>VLOOKUP(D174,Table10[],6,FALSE)</f>
        <v>0</v>
      </c>
      <c r="G174" s="62">
        <f>IF(VLOOKUP(D174,Table10[],9,FALSE)="Y",1,0)</f>
        <v>0</v>
      </c>
      <c r="H174" s="62">
        <f>VLOOKUP(D174,Table10[],4,FALSE)</f>
        <v>0</v>
      </c>
      <c r="I174" s="62">
        <f>IF(VLOOKUP(D174,Table10[],7,FALSE)="L",1,IF(VLOOKUP(D174,Table10[],7,FALSE)="H",1.5, 0))</f>
        <v>0</v>
      </c>
      <c r="J174" s="62">
        <f>IF(VLOOKUP(D174,Table10[],5,FALSE)&gt;0, 1,0)</f>
        <v>0</v>
      </c>
      <c r="K174" s="56" t="s">
        <v>452</v>
      </c>
      <c r="L174" s="56" t="str">
        <f>IF(VLOOKUP(C174,Synonyms!$A$2:$E$490,5,FALSE)=0,"",VLOOKUP(C174,Synonyms!$A$2:$E$490,5,FALSE))</f>
        <v/>
      </c>
      <c r="M174" s="56">
        <v>0</v>
      </c>
      <c r="N174" s="56">
        <v>1</v>
      </c>
      <c r="O174" s="56">
        <f t="shared" si="9"/>
        <v>0</v>
      </c>
      <c r="P174" s="56">
        <f t="shared" si="10"/>
        <v>0</v>
      </c>
      <c r="Q174" s="56" t="str">
        <f>IF(VLOOKUP(D174,Table10[],8,FALSE)=0,"",VLOOKUP(D174,Table10[],8,FALSE))</f>
        <v/>
      </c>
      <c r="R174" s="56" t="s">
        <v>1119</v>
      </c>
      <c r="S174" s="56">
        <v>0.99180000000000001</v>
      </c>
      <c r="T174" s="63">
        <f>IF(E174="nan","No CID", VLOOKUP(D174,Patents!$B$6:$V$493,13,FALSE))</f>
        <v>0</v>
      </c>
      <c r="U174" s="64" t="str">
        <f>IFERROR(VLOOKUP(D174,Patents!$B$6:$V$493,12,FALSE)/VLOOKUP(D174,Patents!$B$6:$V$493,13,FALSE),"")</f>
        <v/>
      </c>
      <c r="V174" s="64" t="str">
        <f>IFERROR(VLOOKUP(D174,Patents!$B$6:$V$493,16,FALSE)/VLOOKUP(D174,Patents!$B$6:$V$493,17,FALSE),"")</f>
        <v/>
      </c>
      <c r="W174" s="56" t="str">
        <f>IF(ISERROR(VLOOKUP(D174,'OFR Regulations'!B:D,3,FALSE)),"",VLOOKUP(D174,'OFR Regulations'!B:D,3,FALSE))</f>
        <v/>
      </c>
      <c r="X174" s="56" t="str">
        <f>IF(ISERROR(VLOOKUP(D174,'Reg List Summary'!$A$2:$D$141,4,FALSE)),"",VLOOKUP(D174,'Reg List Summary'!$A$2:$D$141,4,FALSE))</f>
        <v/>
      </c>
      <c r="Y174" s="56" t="b">
        <f t="shared" si="11"/>
        <v>1</v>
      </c>
      <c r="Z174" s="56">
        <f t="shared" si="12"/>
        <v>0</v>
      </c>
    </row>
    <row r="175" spans="1:26" x14ac:dyDescent="0.3">
      <c r="A175" s="56" t="s">
        <v>1310</v>
      </c>
      <c r="B175" s="56" t="s">
        <v>1069</v>
      </c>
      <c r="C175" s="57" t="s">
        <v>1309</v>
      </c>
      <c r="D175" s="57" t="s">
        <v>379</v>
      </c>
      <c r="E175" s="56">
        <v>118551</v>
      </c>
      <c r="F175" s="62">
        <f>VLOOKUP(D175,Table10[],6,FALSE)</f>
        <v>0</v>
      </c>
      <c r="G175" s="62">
        <f>IF(VLOOKUP(D175,Table10[],9,FALSE)="Y",1,0)</f>
        <v>0</v>
      </c>
      <c r="H175" s="62" t="str">
        <f>VLOOKUP(D175,Table10[],4,FALSE)</f>
        <v>Inactive</v>
      </c>
      <c r="I175" s="62">
        <f>IF(VLOOKUP(D175,Table10[],7,FALSE)="L",1,IF(VLOOKUP(D175,Table10[],7,FALSE)="H",1.5, 0))</f>
        <v>0</v>
      </c>
      <c r="J175" s="62">
        <f>IF(VLOOKUP(D175,Table10[],5,FALSE)&gt;0, 1,0)</f>
        <v>0</v>
      </c>
      <c r="K175" s="56" t="s">
        <v>380</v>
      </c>
      <c r="L175" s="56" t="str">
        <f>IF(VLOOKUP(C175,Synonyms!$A$2:$E$490,5,FALSE)=0,"",VLOOKUP(C175,Synonyms!$A$2:$E$490,5,FALSE))</f>
        <v>TBBPA-BOAC</v>
      </c>
      <c r="M175" s="56">
        <v>0</v>
      </c>
      <c r="N175" s="56">
        <v>0</v>
      </c>
      <c r="O175" s="56">
        <f t="shared" si="9"/>
        <v>0</v>
      </c>
      <c r="P175" s="56">
        <f t="shared" si="10"/>
        <v>1</v>
      </c>
      <c r="Q175" s="56">
        <f>IF(VLOOKUP(D175,Table10[],8,FALSE)=0,"",VLOOKUP(D175,Table10[],8,FALSE))</f>
        <v>1</v>
      </c>
      <c r="R175" s="56" t="s">
        <v>1060</v>
      </c>
      <c r="S175" s="56">
        <v>0.89239999999999997</v>
      </c>
      <c r="T175" s="63">
        <f>IF(E175="nan","No CID", VLOOKUP(D175,Patents!$B$6:$V$493,13,FALSE))</f>
        <v>9</v>
      </c>
      <c r="U175" s="64">
        <f>IFERROR(VLOOKUP(D175,Patents!$B$6:$V$493,12,FALSE)/VLOOKUP(D175,Patents!$B$6:$V$493,13,FALSE),"")</f>
        <v>0</v>
      </c>
      <c r="V175" s="64">
        <f>IFERROR(VLOOKUP(D175,Patents!$B$6:$V$493,16,FALSE)/VLOOKUP(D175,Patents!$B$6:$V$493,17,FALSE),"")</f>
        <v>0</v>
      </c>
      <c r="W175" s="56" t="str">
        <f>IF(ISERROR(VLOOKUP(D175,'OFR Regulations'!B:D,3,FALSE)),"",VLOOKUP(D175,'OFR Regulations'!B:D,3,FALSE))</f>
        <v/>
      </c>
      <c r="X175" s="56" t="str">
        <f>IF(ISERROR(VLOOKUP(D175,'Reg List Summary'!$A$2:$D$141,4,FALSE)),"",VLOOKUP(D175,'Reg List Summary'!$A$2:$D$141,4,FALSE))</f>
        <v/>
      </c>
      <c r="Y175" s="56" t="b">
        <f t="shared" si="11"/>
        <v>1</v>
      </c>
      <c r="Z175" s="56">
        <f t="shared" si="12"/>
        <v>0</v>
      </c>
    </row>
    <row r="176" spans="1:26" x14ac:dyDescent="0.3">
      <c r="A176" s="56" t="s">
        <v>1312</v>
      </c>
      <c r="B176" s="56" t="s">
        <v>1064</v>
      </c>
      <c r="C176" s="57" t="s">
        <v>1311</v>
      </c>
      <c r="D176" s="57" t="s">
        <v>83</v>
      </c>
      <c r="E176" s="56">
        <v>93173</v>
      </c>
      <c r="F176" s="62">
        <f>VLOOKUP(D176,Table10[],6,FALSE)</f>
        <v>0</v>
      </c>
      <c r="G176" s="62">
        <f>IF(VLOOKUP(D176,Table10[],9,FALSE)="Y",1,0)</f>
        <v>0</v>
      </c>
      <c r="H176" s="62" t="str">
        <f>VLOOKUP(D176,Table10[],4,FALSE)</f>
        <v>Inactive</v>
      </c>
      <c r="I176" s="62">
        <f>IF(VLOOKUP(D176,Table10[],7,FALSE)="L",1,IF(VLOOKUP(D176,Table10[],7,FALSE)="H",1.5, 0))</f>
        <v>0</v>
      </c>
      <c r="J176" s="62">
        <f>IF(VLOOKUP(D176,Table10[],5,FALSE)&gt;0, 1,0)</f>
        <v>1</v>
      </c>
      <c r="K176" s="56" t="s">
        <v>84</v>
      </c>
      <c r="L176" s="56" t="str">
        <f>IF(VLOOKUP(C176,Synonyms!$A$2:$E$490,5,FALSE)=0,"",VLOOKUP(C176,Synonyms!$A$2:$E$490,5,FALSE))</f>
        <v/>
      </c>
      <c r="M176" s="56">
        <v>1</v>
      </c>
      <c r="N176" s="56">
        <v>0</v>
      </c>
      <c r="O176" s="56">
        <f t="shared" si="9"/>
        <v>0</v>
      </c>
      <c r="P176" s="56">
        <f t="shared" si="10"/>
        <v>2</v>
      </c>
      <c r="Q176" s="56" t="str">
        <f>IF(VLOOKUP(D176,Table10[],8,FALSE)=0,"",VLOOKUP(D176,Table10[],8,FALSE))</f>
        <v/>
      </c>
      <c r="R176" s="56" t="s">
        <v>1119</v>
      </c>
      <c r="S176" s="56">
        <v>0.98740000000000006</v>
      </c>
      <c r="T176" s="63">
        <f>IF(E176="nan","No CID", VLOOKUP(D176,Patents!$B$6:$V$493,13,FALSE))</f>
        <v>0</v>
      </c>
      <c r="U176" s="64" t="str">
        <f>IFERROR(VLOOKUP(D176,Patents!$B$6:$V$493,12,FALSE)/VLOOKUP(D176,Patents!$B$6:$V$493,13,FALSE),"")</f>
        <v/>
      </c>
      <c r="V176" s="64" t="str">
        <f>IFERROR(VLOOKUP(D176,Patents!$B$6:$V$493,16,FALSE)/VLOOKUP(D176,Patents!$B$6:$V$493,17,FALSE),"")</f>
        <v/>
      </c>
      <c r="W176" s="56" t="str">
        <f>IF(ISERROR(VLOOKUP(D176,'OFR Regulations'!B:D,3,FALSE)),"",VLOOKUP(D176,'OFR Regulations'!B:D,3,FALSE))</f>
        <v/>
      </c>
      <c r="X176" s="56" t="str">
        <f>IF(ISERROR(VLOOKUP(D176,'Reg List Summary'!$A$2:$D$141,4,FALSE)),"",VLOOKUP(D176,'Reg List Summary'!$A$2:$D$141,4,FALSE))</f>
        <v/>
      </c>
      <c r="Y176" s="56" t="b">
        <f t="shared" si="11"/>
        <v>1</v>
      </c>
      <c r="Z176" s="56">
        <f t="shared" si="12"/>
        <v>0</v>
      </c>
    </row>
    <row r="177" spans="1:26" x14ac:dyDescent="0.3">
      <c r="A177" s="56" t="s">
        <v>1314</v>
      </c>
      <c r="B177" s="56" t="s">
        <v>1095</v>
      </c>
      <c r="C177" s="57" t="s">
        <v>1313</v>
      </c>
      <c r="D177" s="57" t="s">
        <v>383</v>
      </c>
      <c r="E177" s="56">
        <v>118174</v>
      </c>
      <c r="F177" s="62">
        <f>VLOOKUP(D177,Table10[],6,FALSE)</f>
        <v>0</v>
      </c>
      <c r="G177" s="62">
        <f>IF(VLOOKUP(D177,Table10[],9,FALSE)="Y",1,0)</f>
        <v>0</v>
      </c>
      <c r="H177" s="62" t="str">
        <f>VLOOKUP(D177,Table10[],4,FALSE)</f>
        <v>Active</v>
      </c>
      <c r="I177" s="62">
        <f>IF(VLOOKUP(D177,Table10[],7,FALSE)="L",1,IF(VLOOKUP(D177,Table10[],7,FALSE)="H",1.5, 0))</f>
        <v>0</v>
      </c>
      <c r="J177" s="62">
        <f>IF(VLOOKUP(D177,Table10[],5,FALSE)&gt;0, 1,0)</f>
        <v>1</v>
      </c>
      <c r="K177" s="56" t="s">
        <v>384</v>
      </c>
      <c r="L177" s="56" t="str">
        <f>IF(VLOOKUP(C177,Synonyms!$A$2:$E$490,5,FALSE)=0,"",VLOOKUP(C177,Synonyms!$A$2:$E$490,5,FALSE))</f>
        <v>HCTBPH</v>
      </c>
      <c r="M177" s="56">
        <v>0</v>
      </c>
      <c r="N177" s="56">
        <v>0</v>
      </c>
      <c r="O177" s="56">
        <f t="shared" si="9"/>
        <v>1</v>
      </c>
      <c r="P177" s="56">
        <f t="shared" si="10"/>
        <v>1</v>
      </c>
      <c r="Q177" s="56">
        <f>IF(VLOOKUP(D177,Table10[],8,FALSE)=0,"",VLOOKUP(D177,Table10[],8,FALSE))</f>
        <v>2</v>
      </c>
      <c r="R177" s="56" t="s">
        <v>1060</v>
      </c>
      <c r="S177" s="56">
        <v>0.95220000000000005</v>
      </c>
      <c r="T177" s="63">
        <f>IF(E177="nan","No CID", VLOOKUP(D177,Patents!$B$6:$V$493,13,FALSE))</f>
        <v>3</v>
      </c>
      <c r="U177" s="64">
        <f>IFERROR(VLOOKUP(D177,Patents!$B$6:$V$493,12,FALSE)/VLOOKUP(D177,Patents!$B$6:$V$493,13,FALSE),"")</f>
        <v>0</v>
      </c>
      <c r="V177" s="64">
        <f>IFERROR(VLOOKUP(D177,Patents!$B$6:$V$493,16,FALSE)/VLOOKUP(D177,Patents!$B$6:$V$493,17,FALSE),"")</f>
        <v>0</v>
      </c>
      <c r="W177" s="56" t="str">
        <f>IF(ISERROR(VLOOKUP(D177,'OFR Regulations'!B:D,3,FALSE)),"",VLOOKUP(D177,'OFR Regulations'!B:D,3,FALSE))</f>
        <v/>
      </c>
      <c r="X177" s="56" t="str">
        <f>IF(ISERROR(VLOOKUP(D177,'Reg List Summary'!$A$2:$D$141,4,FALSE)),"",VLOOKUP(D177,'Reg List Summary'!$A$2:$D$141,4,FALSE))</f>
        <v/>
      </c>
      <c r="Y177" s="56" t="b">
        <f t="shared" si="11"/>
        <v>1</v>
      </c>
      <c r="Z177" s="56">
        <f t="shared" si="12"/>
        <v>0</v>
      </c>
    </row>
    <row r="178" spans="1:26" x14ac:dyDescent="0.3">
      <c r="A178" s="56" t="s">
        <v>2066</v>
      </c>
      <c r="B178" s="56" t="s">
        <v>1064</v>
      </c>
      <c r="C178" s="57" t="s">
        <v>2065</v>
      </c>
      <c r="D178" s="57" t="s">
        <v>823</v>
      </c>
      <c r="E178" s="56">
        <v>92296</v>
      </c>
      <c r="F178" s="62">
        <f>VLOOKUP(D178,Table10[],6,FALSE)</f>
        <v>0</v>
      </c>
      <c r="G178" s="62">
        <f>IF(VLOOKUP(D178,Table10[],9,FALSE)="Y",1,0)</f>
        <v>0</v>
      </c>
      <c r="H178" s="62" t="str">
        <f>VLOOKUP(D178,Table10[],4,FALSE)</f>
        <v>Inactive</v>
      </c>
      <c r="I178" s="62">
        <f>IF(VLOOKUP(D178,Table10[],7,FALSE)="L",1,IF(VLOOKUP(D178,Table10[],7,FALSE)="H",1.5, 0))</f>
        <v>0</v>
      </c>
      <c r="J178" s="62">
        <f>IF(VLOOKUP(D178,Table10[],5,FALSE)&gt;0, 1,0)</f>
        <v>0</v>
      </c>
      <c r="K178" s="56" t="s">
        <v>824</v>
      </c>
      <c r="L178" s="56" t="str">
        <f>IF(VLOOKUP(C178,Synonyms!$A$2:$E$490,5,FALSE)=0,"",VLOOKUP(C178,Synonyms!$A$2:$E$490,5,FALSE))</f>
        <v/>
      </c>
      <c r="M178" s="56">
        <v>0</v>
      </c>
      <c r="N178" s="56">
        <v>0</v>
      </c>
      <c r="O178" s="56">
        <f t="shared" si="9"/>
        <v>0</v>
      </c>
      <c r="P178" s="56">
        <f t="shared" si="10"/>
        <v>1</v>
      </c>
      <c r="Q178" s="56" t="str">
        <f>IF(VLOOKUP(D178,Table10[],8,FALSE)=0,"",VLOOKUP(D178,Table10[],8,FALSE))</f>
        <v/>
      </c>
      <c r="R178" s="56" t="s">
        <v>1119</v>
      </c>
      <c r="S178" s="56">
        <v>0.95630000000000004</v>
      </c>
      <c r="T178" s="63">
        <f>IF(E178="nan","No CID", VLOOKUP(D178,Patents!$B$6:$V$493,13,FALSE))</f>
        <v>0</v>
      </c>
      <c r="U178" s="64" t="str">
        <f>IFERROR(VLOOKUP(D178,Patents!$B$6:$V$493,12,FALSE)/VLOOKUP(D178,Patents!$B$6:$V$493,13,FALSE),"")</f>
        <v/>
      </c>
      <c r="V178" s="64" t="str">
        <f>IFERROR(VLOOKUP(D178,Patents!$B$6:$V$493,16,FALSE)/VLOOKUP(D178,Patents!$B$6:$V$493,17,FALSE),"")</f>
        <v/>
      </c>
      <c r="W178" s="56" t="str">
        <f>IF(ISERROR(VLOOKUP(D178,'OFR Regulations'!B:D,3,FALSE)),"",VLOOKUP(D178,'OFR Regulations'!B:D,3,FALSE))</f>
        <v/>
      </c>
      <c r="X178" s="56" t="str">
        <f>IF(ISERROR(VLOOKUP(D178,'Reg List Summary'!$A$2:$D$141,4,FALSE)),"",VLOOKUP(D178,'Reg List Summary'!$A$2:$D$141,4,FALSE))</f>
        <v/>
      </c>
      <c r="Y178" s="56" t="b">
        <f t="shared" si="11"/>
        <v>1</v>
      </c>
      <c r="Z178" s="56">
        <f t="shared" si="12"/>
        <v>0</v>
      </c>
    </row>
    <row r="179" spans="1:26" x14ac:dyDescent="0.3">
      <c r="A179" s="56" t="s">
        <v>1316</v>
      </c>
      <c r="B179" s="56" t="s">
        <v>1116</v>
      </c>
      <c r="C179" s="57" t="s">
        <v>1315</v>
      </c>
      <c r="D179" s="57" t="s">
        <v>387</v>
      </c>
      <c r="E179" s="56">
        <v>118216</v>
      </c>
      <c r="F179" s="62">
        <f>VLOOKUP(D179,Table10[],6,FALSE)</f>
        <v>0</v>
      </c>
      <c r="G179" s="62">
        <f>IF(VLOOKUP(D179,Table10[],9,FALSE)="Y",1,0)</f>
        <v>0</v>
      </c>
      <c r="H179" s="62" t="str">
        <f>VLOOKUP(D179,Table10[],4,FALSE)</f>
        <v>Inactive</v>
      </c>
      <c r="I179" s="62">
        <f>IF(VLOOKUP(D179,Table10[],7,FALSE)="L",1,IF(VLOOKUP(D179,Table10[],7,FALSE)="H",1.5, 0))</f>
        <v>0</v>
      </c>
      <c r="J179" s="62">
        <f>IF(VLOOKUP(D179,Table10[],5,FALSE)&gt;0, 1,0)</f>
        <v>0</v>
      </c>
      <c r="K179" s="56" t="s">
        <v>388</v>
      </c>
      <c r="L179" s="56" t="str">
        <f>IF(VLOOKUP(C179,Synonyms!$A$2:$E$490,5,FALSE)=0,"",VLOOKUP(C179,Synonyms!$A$2:$E$490,5,FALSE))</f>
        <v>Bromkal 73-5PE</v>
      </c>
      <c r="M179" s="56">
        <v>0</v>
      </c>
      <c r="N179" s="56">
        <v>0</v>
      </c>
      <c r="O179" s="56">
        <f t="shared" si="9"/>
        <v>0</v>
      </c>
      <c r="P179" s="56">
        <f t="shared" si="10"/>
        <v>1</v>
      </c>
      <c r="Q179" s="56">
        <f>IF(VLOOKUP(D179,Table10[],8,FALSE)=0,"",VLOOKUP(D179,Table10[],8,FALSE))</f>
        <v>5</v>
      </c>
      <c r="R179" s="56" t="s">
        <v>1060</v>
      </c>
      <c r="S179" s="56">
        <v>0.99219999999999997</v>
      </c>
      <c r="T179" s="63">
        <f>IF(E179="nan","No CID", VLOOKUP(D179,Patents!$B$6:$V$493,13,FALSE))</f>
        <v>36</v>
      </c>
      <c r="U179" s="64">
        <f>IFERROR(VLOOKUP(D179,Patents!$B$6:$V$493,12,FALSE)/VLOOKUP(D179,Patents!$B$6:$V$493,13,FALSE),"")</f>
        <v>0.69444444444444442</v>
      </c>
      <c r="V179" s="64">
        <f>IFERROR(VLOOKUP(D179,Patents!$B$6:$V$493,16,FALSE)/VLOOKUP(D179,Patents!$B$6:$V$493,17,FALSE),"")</f>
        <v>0.77272727272727271</v>
      </c>
      <c r="W179" s="56">
        <f>IF(ISERROR(VLOOKUP(D179,'OFR Regulations'!B:D,3,FALSE)),"",VLOOKUP(D179,'OFR Regulations'!B:D,3,FALSE))</f>
        <v>1</v>
      </c>
      <c r="X179" s="56">
        <f>IF(ISERROR(VLOOKUP(D179,'Reg List Summary'!$A$2:$D$141,4,FALSE)),"",VLOOKUP(D179,'Reg List Summary'!$A$2:$D$141,4,FALSE))</f>
        <v>1</v>
      </c>
      <c r="Y179" s="56" t="b">
        <f t="shared" si="11"/>
        <v>1</v>
      </c>
      <c r="Z179" s="56">
        <f t="shared" si="12"/>
        <v>0</v>
      </c>
    </row>
    <row r="180" spans="1:26" x14ac:dyDescent="0.3">
      <c r="A180" s="56" t="s">
        <v>1179</v>
      </c>
      <c r="B180" s="56" t="s">
        <v>1116</v>
      </c>
      <c r="C180" s="57" t="s">
        <v>1178</v>
      </c>
      <c r="D180" s="57" t="s">
        <v>45</v>
      </c>
      <c r="E180" s="56">
        <v>19084</v>
      </c>
      <c r="F180" s="62">
        <f>VLOOKUP(D180,Table10[],6,FALSE)</f>
        <v>0</v>
      </c>
      <c r="G180" s="62">
        <f>IF(VLOOKUP(D180,Table10[],9,FALSE)="Y",1,0)</f>
        <v>0</v>
      </c>
      <c r="H180" s="62">
        <f>VLOOKUP(D180,Table10[],4,FALSE)</f>
        <v>0</v>
      </c>
      <c r="I180" s="62">
        <f>IF(VLOOKUP(D180,Table10[],7,FALSE)="L",1,IF(VLOOKUP(D180,Table10[],7,FALSE)="H",1.5, 0))</f>
        <v>0</v>
      </c>
      <c r="J180" s="62">
        <f>IF(VLOOKUP(D180,Table10[],5,FALSE)&gt;0, 1,0)</f>
        <v>0</v>
      </c>
      <c r="K180" s="56" t="s">
        <v>46</v>
      </c>
      <c r="L180" s="56" t="str">
        <f>IF(VLOOKUP(C180,Synonyms!$A$2:$E$490,5,FALSE)=0,"",VLOOKUP(C180,Synonyms!$A$2:$E$490,5,FALSE))</f>
        <v>BRN 3338650; Flammex 5AE</v>
      </c>
      <c r="M180" s="56">
        <v>0</v>
      </c>
      <c r="N180" s="56">
        <v>0</v>
      </c>
      <c r="O180" s="56">
        <f t="shared" si="9"/>
        <v>0</v>
      </c>
      <c r="P180" s="56">
        <f t="shared" si="10"/>
        <v>0</v>
      </c>
      <c r="Q180" s="56" t="str">
        <f>IF(VLOOKUP(D180,Table10[],8,FALSE)=0,"",VLOOKUP(D180,Table10[],8,FALSE))</f>
        <v/>
      </c>
      <c r="R180" s="56" t="s">
        <v>1060</v>
      </c>
      <c r="S180" s="56">
        <v>0.97089999999999999</v>
      </c>
      <c r="T180" s="63">
        <f>IF(E180="nan","No CID", VLOOKUP(D180,Patents!$B$6:$V$493,13,FALSE))</f>
        <v>978</v>
      </c>
      <c r="U180" s="64">
        <f>IFERROR(VLOOKUP(D180,Patents!$B$6:$V$493,12,FALSE)/VLOOKUP(D180,Patents!$B$6:$V$493,13,FALSE),"")</f>
        <v>0.53067484662576692</v>
      </c>
      <c r="V180" s="64">
        <f>IFERROR(VLOOKUP(D180,Patents!$B$6:$V$493,16,FALSE)/VLOOKUP(D180,Patents!$B$6:$V$493,17,FALSE),"")</f>
        <v>0.6428571428571429</v>
      </c>
      <c r="W180" s="56" t="str">
        <f>IF(ISERROR(VLOOKUP(D180,'OFR Regulations'!B:D,3,FALSE)),"",VLOOKUP(D180,'OFR Regulations'!B:D,3,FALSE))</f>
        <v/>
      </c>
      <c r="X180" s="56" t="str">
        <f>IF(ISERROR(VLOOKUP(D180,'Reg List Summary'!$A$2:$D$141,4,FALSE)),"",VLOOKUP(D180,'Reg List Summary'!$A$2:$D$141,4,FALSE))</f>
        <v/>
      </c>
      <c r="Y180" s="56" t="b">
        <f t="shared" si="11"/>
        <v>1</v>
      </c>
      <c r="Z180" s="56">
        <f t="shared" si="12"/>
        <v>0</v>
      </c>
    </row>
    <row r="181" spans="1:26" x14ac:dyDescent="0.3">
      <c r="A181" s="56" t="s">
        <v>1319</v>
      </c>
      <c r="B181" s="56" t="s">
        <v>1064</v>
      </c>
      <c r="C181" s="57" t="s">
        <v>1317</v>
      </c>
      <c r="D181" s="57" t="s">
        <v>827</v>
      </c>
      <c r="E181" s="56">
        <v>23106284</v>
      </c>
      <c r="F181" s="62">
        <f>VLOOKUP(D181,Table10[],6,FALSE)</f>
        <v>0</v>
      </c>
      <c r="G181" s="62">
        <f>IF(VLOOKUP(D181,Table10[],9,FALSE)="Y",1,0)</f>
        <v>0</v>
      </c>
      <c r="H181" s="62">
        <f>VLOOKUP(D181,Table10[],4,FALSE)</f>
        <v>0</v>
      </c>
      <c r="I181" s="62">
        <f>IF(VLOOKUP(D181,Table10[],7,FALSE)="L",1,IF(VLOOKUP(D181,Table10[],7,FALSE)="H",1.5, 0))</f>
        <v>0</v>
      </c>
      <c r="J181" s="62">
        <f>IF(VLOOKUP(D181,Table10[],5,FALSE)&gt;0, 1,0)</f>
        <v>0</v>
      </c>
      <c r="K181" s="56" t="s">
        <v>1318</v>
      </c>
      <c r="L181" s="56" t="str">
        <f>IF(VLOOKUP(C181,Synonyms!$A$2:$E$490,5,FALSE)=0,"",VLOOKUP(C181,Synonyms!$A$2:$E$490,5,FALSE))</f>
        <v/>
      </c>
      <c r="M181" s="56">
        <v>0</v>
      </c>
      <c r="N181" s="56">
        <v>0</v>
      </c>
      <c r="O181" s="56">
        <f t="shared" si="9"/>
        <v>0</v>
      </c>
      <c r="P181" s="56">
        <f t="shared" si="10"/>
        <v>0</v>
      </c>
      <c r="Q181" s="56" t="str">
        <f>IF(VLOOKUP(D181,Table10[],8,FALSE)=0,"",VLOOKUP(D181,Table10[],8,FALSE))</f>
        <v/>
      </c>
      <c r="R181" s="56" t="s">
        <v>1119</v>
      </c>
      <c r="S181" s="56">
        <v>0.80289999999999995</v>
      </c>
      <c r="T181" s="63">
        <f>IF(E181="nan","No CID", VLOOKUP(D181,Patents!$B$6:$V$493,13,FALSE))</f>
        <v>162</v>
      </c>
      <c r="U181" s="64">
        <f>IFERROR(VLOOKUP(D181,Patents!$B$6:$V$493,12,FALSE)/VLOOKUP(D181,Patents!$B$6:$V$493,13,FALSE),"")</f>
        <v>0.33333333333333331</v>
      </c>
      <c r="V181" s="64">
        <f>IFERROR(VLOOKUP(D181,Patents!$B$6:$V$493,16,FALSE)/VLOOKUP(D181,Patents!$B$6:$V$493,17,FALSE),"")</f>
        <v>0.53658536585365857</v>
      </c>
      <c r="W181" s="56" t="str">
        <f>IF(ISERROR(VLOOKUP(D181,'OFR Regulations'!B:D,3,FALSE)),"",VLOOKUP(D181,'OFR Regulations'!B:D,3,FALSE))</f>
        <v/>
      </c>
      <c r="X181" s="56" t="str">
        <f>IF(ISERROR(VLOOKUP(D181,'Reg List Summary'!$A$2:$D$141,4,FALSE)),"",VLOOKUP(D181,'Reg List Summary'!$A$2:$D$141,4,FALSE))</f>
        <v/>
      </c>
      <c r="Y181" s="56" t="b">
        <f t="shared" si="11"/>
        <v>1</v>
      </c>
      <c r="Z181" s="56">
        <f t="shared" si="12"/>
        <v>0</v>
      </c>
    </row>
    <row r="182" spans="1:26" x14ac:dyDescent="0.3">
      <c r="A182" s="56" t="s">
        <v>1321</v>
      </c>
      <c r="B182" s="56" t="s">
        <v>1092</v>
      </c>
      <c r="C182" s="57" t="s">
        <v>1320</v>
      </c>
      <c r="D182" s="57" t="s">
        <v>202</v>
      </c>
      <c r="E182" s="56">
        <v>11028658</v>
      </c>
      <c r="F182" s="62">
        <f>VLOOKUP(D182,Table10[],6,FALSE)</f>
        <v>0</v>
      </c>
      <c r="G182" s="62">
        <f>IF(VLOOKUP(D182,Table10[],9,FALSE)="Y",1,0)</f>
        <v>0</v>
      </c>
      <c r="H182" s="62">
        <f>VLOOKUP(D182,Table10[],4,FALSE)</f>
        <v>0</v>
      </c>
      <c r="I182" s="62">
        <f>IF(VLOOKUP(D182,Table10[],7,FALSE)="L",1,IF(VLOOKUP(D182,Table10[],7,FALSE)="H",1.5, 0))</f>
        <v>0</v>
      </c>
      <c r="J182" s="62">
        <f>IF(VLOOKUP(D182,Table10[],5,FALSE)&gt;0, 1,0)</f>
        <v>1</v>
      </c>
      <c r="K182" s="56" t="s">
        <v>203</v>
      </c>
      <c r="L182" s="56" t="str">
        <f>IF(VLOOKUP(C182,Synonyms!$A$2:$E$490,5,FALSE)=0,"",VLOOKUP(C182,Synonyms!$A$2:$E$490,5,FALSE))</f>
        <v>BDE-155</v>
      </c>
      <c r="M182" s="56">
        <v>0</v>
      </c>
      <c r="N182" s="56">
        <v>0</v>
      </c>
      <c r="O182" s="56">
        <f t="shared" si="9"/>
        <v>0</v>
      </c>
      <c r="P182" s="56">
        <f t="shared" si="10"/>
        <v>1</v>
      </c>
      <c r="Q182" s="56">
        <f>IF(VLOOKUP(D182,Table10[],8,FALSE)=0,"",VLOOKUP(D182,Table10[],8,FALSE))</f>
        <v>1</v>
      </c>
      <c r="R182" s="56" t="s">
        <v>1119</v>
      </c>
      <c r="S182" s="56">
        <v>0.99550000000000005</v>
      </c>
      <c r="T182" s="63">
        <f>IF(E182="nan","No CID", VLOOKUP(D182,Patents!$B$6:$V$493,13,FALSE))</f>
        <v>73</v>
      </c>
      <c r="U182" s="64">
        <f>IFERROR(VLOOKUP(D182,Patents!$B$6:$V$493,12,FALSE)/VLOOKUP(D182,Patents!$B$6:$V$493,13,FALSE),"")</f>
        <v>0.67123287671232879</v>
      </c>
      <c r="V182" s="64">
        <f>IFERROR(VLOOKUP(D182,Patents!$B$6:$V$493,16,FALSE)/VLOOKUP(D182,Patents!$B$6:$V$493,17,FALSE),"")</f>
        <v>0.78846153846153844</v>
      </c>
      <c r="W182" s="56">
        <f>IF(ISERROR(VLOOKUP(D182,'OFR Regulations'!B:D,3,FALSE)),"",VLOOKUP(D182,'OFR Regulations'!B:D,3,FALSE))</f>
        <v>1</v>
      </c>
      <c r="X182" s="56">
        <f>IF(ISERROR(VLOOKUP(D182,'Reg List Summary'!$A$2:$D$141,4,FALSE)),"",VLOOKUP(D182,'Reg List Summary'!$A$2:$D$141,4,FALSE))</f>
        <v>1</v>
      </c>
      <c r="Y182" s="56" t="b">
        <f t="shared" si="11"/>
        <v>1</v>
      </c>
      <c r="Z182" s="56">
        <f t="shared" si="12"/>
        <v>0</v>
      </c>
    </row>
    <row r="183" spans="1:26" x14ac:dyDescent="0.3">
      <c r="A183" s="56" t="s">
        <v>1324</v>
      </c>
      <c r="B183" s="56" t="s">
        <v>1092</v>
      </c>
      <c r="C183" s="57" t="s">
        <v>1322</v>
      </c>
      <c r="D183" s="57" t="s">
        <v>462</v>
      </c>
      <c r="E183" s="56">
        <v>118274</v>
      </c>
      <c r="F183" s="62">
        <f>VLOOKUP(D183,Table10[],6,FALSE)</f>
        <v>0</v>
      </c>
      <c r="G183" s="62">
        <f>IF(VLOOKUP(D183,Table10[],9,FALSE)="Y",1,0)</f>
        <v>0</v>
      </c>
      <c r="H183" s="62">
        <f>VLOOKUP(D183,Table10[],4,FALSE)</f>
        <v>0</v>
      </c>
      <c r="I183" s="62">
        <f>IF(VLOOKUP(D183,Table10[],7,FALSE)="L",1,IF(VLOOKUP(D183,Table10[],7,FALSE)="H",1.5, 0))</f>
        <v>0</v>
      </c>
      <c r="J183" s="62">
        <f>IF(VLOOKUP(D183,Table10[],5,FALSE)&gt;0, 1,0)</f>
        <v>0</v>
      </c>
      <c r="K183" s="56" t="s">
        <v>1323</v>
      </c>
      <c r="L183" s="56" t="str">
        <f>IF(VLOOKUP(C183,Synonyms!$A$2:$E$490,5,FALSE)=0,"",VLOOKUP(C183,Synonyms!$A$2:$E$490,5,FALSE))</f>
        <v/>
      </c>
      <c r="M183" s="56">
        <v>0</v>
      </c>
      <c r="N183" s="56">
        <v>0</v>
      </c>
      <c r="O183" s="56">
        <f t="shared" si="9"/>
        <v>0</v>
      </c>
      <c r="P183" s="56">
        <f t="shared" si="10"/>
        <v>0</v>
      </c>
      <c r="Q183" s="56" t="str">
        <f>IF(VLOOKUP(D183,Table10[],8,FALSE)=0,"",VLOOKUP(D183,Table10[],8,FALSE))</f>
        <v/>
      </c>
      <c r="R183" s="56" t="s">
        <v>1119</v>
      </c>
      <c r="S183" s="56">
        <v>0.97299999999999998</v>
      </c>
      <c r="T183" s="63">
        <f>IF(E183="nan","No CID", VLOOKUP(D183,Patents!$B$6:$V$493,13,FALSE))</f>
        <v>1</v>
      </c>
      <c r="U183" s="64">
        <f>IFERROR(VLOOKUP(D183,Patents!$B$6:$V$493,12,FALSE)/VLOOKUP(D183,Patents!$B$6:$V$493,13,FALSE),"")</f>
        <v>0</v>
      </c>
      <c r="V183" s="64" t="str">
        <f>IFERROR(VLOOKUP(D183,Patents!$B$6:$V$493,16,FALSE)/VLOOKUP(D183,Patents!$B$6:$V$493,17,FALSE),"")</f>
        <v/>
      </c>
      <c r="W183" s="56">
        <f>IF(ISERROR(VLOOKUP(D183,'OFR Regulations'!B:D,3,FALSE)),"",VLOOKUP(D183,'OFR Regulations'!B:D,3,FALSE))</f>
        <v>2</v>
      </c>
      <c r="X183" s="56">
        <f>IF(ISERROR(VLOOKUP(D183,'Reg List Summary'!$A$2:$D$141,4,FALSE)),"",VLOOKUP(D183,'Reg List Summary'!$A$2:$D$141,4,FALSE))</f>
        <v>2</v>
      </c>
      <c r="Y183" s="56" t="b">
        <f t="shared" si="11"/>
        <v>1</v>
      </c>
      <c r="Z183" s="56">
        <f t="shared" si="12"/>
        <v>0</v>
      </c>
    </row>
    <row r="184" spans="1:26" x14ac:dyDescent="0.3">
      <c r="A184" s="56" t="s">
        <v>1326</v>
      </c>
      <c r="B184" s="56" t="s">
        <v>1107</v>
      </c>
      <c r="C184" s="57" t="s">
        <v>1325</v>
      </c>
      <c r="D184" s="57" t="s">
        <v>395</v>
      </c>
      <c r="E184" s="56">
        <v>13643138</v>
      </c>
      <c r="F184" s="62">
        <f>VLOOKUP(D184,Table10[],6,FALSE)</f>
        <v>0</v>
      </c>
      <c r="G184" s="62">
        <f>IF(VLOOKUP(D184,Table10[],9,FALSE)="Y",1,0)</f>
        <v>0</v>
      </c>
      <c r="H184" s="62">
        <f>VLOOKUP(D184,Table10[],4,FALSE)</f>
        <v>0</v>
      </c>
      <c r="I184" s="62">
        <f>IF(VLOOKUP(D184,Table10[],7,FALSE)="L",1,IF(VLOOKUP(D184,Table10[],7,FALSE)="H",1.5, 0))</f>
        <v>0</v>
      </c>
      <c r="J184" s="62">
        <f>IF(VLOOKUP(D184,Table10[],5,FALSE)&gt;0, 1,0)</f>
        <v>0</v>
      </c>
      <c r="K184" s="56" t="s">
        <v>396</v>
      </c>
      <c r="L184" s="56" t="str">
        <f>IF(VLOOKUP(C184,Synonyms!$A$2:$E$490,5,FALSE)=0,"",VLOOKUP(C184,Synonyms!$A$2:$E$490,5,FALSE))</f>
        <v/>
      </c>
      <c r="M184" s="56">
        <v>0</v>
      </c>
      <c r="N184" s="56">
        <v>0</v>
      </c>
      <c r="O184" s="56">
        <f t="shared" si="9"/>
        <v>0</v>
      </c>
      <c r="P184" s="56">
        <f t="shared" si="10"/>
        <v>0</v>
      </c>
      <c r="Q184" s="56" t="str">
        <f>IF(VLOOKUP(D184,Table10[],8,FALSE)=0,"",VLOOKUP(D184,Table10[],8,FALSE))</f>
        <v/>
      </c>
      <c r="R184" s="56" t="s">
        <v>1119</v>
      </c>
      <c r="S184" s="56">
        <v>0.70750000000000002</v>
      </c>
      <c r="T184" s="63">
        <f>IF(E184="nan","No CID", VLOOKUP(D184,Patents!$B$6:$V$493,13,FALSE))</f>
        <v>2408</v>
      </c>
      <c r="U184" s="64">
        <f>IFERROR(VLOOKUP(D184,Patents!$B$6:$V$493,12,FALSE)/VLOOKUP(D184,Patents!$B$6:$V$493,13,FALSE),"")</f>
        <v>0.65739202657807305</v>
      </c>
      <c r="V184" s="64">
        <f>IFERROR(VLOOKUP(D184,Patents!$B$6:$V$493,16,FALSE)/VLOOKUP(D184,Patents!$B$6:$V$493,17,FALSE),"")</f>
        <v>0.47572815533980584</v>
      </c>
      <c r="W184" s="56" t="str">
        <f>IF(ISERROR(VLOOKUP(D184,'OFR Regulations'!B:D,3,FALSE)),"",VLOOKUP(D184,'OFR Regulations'!B:D,3,FALSE))</f>
        <v/>
      </c>
      <c r="X184" s="56" t="str">
        <f>IF(ISERROR(VLOOKUP(D184,'Reg List Summary'!$A$2:$D$141,4,FALSE)),"",VLOOKUP(D184,'Reg List Summary'!$A$2:$D$141,4,FALSE))</f>
        <v/>
      </c>
      <c r="Y184" s="56" t="b">
        <f t="shared" si="11"/>
        <v>1</v>
      </c>
      <c r="Z184" s="56">
        <f t="shared" si="12"/>
        <v>0</v>
      </c>
    </row>
    <row r="185" spans="1:26" x14ac:dyDescent="0.3">
      <c r="A185" s="56" t="s">
        <v>1328</v>
      </c>
      <c r="B185" s="56" t="s">
        <v>1077</v>
      </c>
      <c r="C185" s="57" t="s">
        <v>1327</v>
      </c>
      <c r="D185" s="57" t="s">
        <v>397</v>
      </c>
      <c r="E185" s="56" t="s">
        <v>1240</v>
      </c>
      <c r="F185" s="62">
        <f>VLOOKUP(D185,Table10[],6,FALSE)</f>
        <v>0</v>
      </c>
      <c r="G185" s="62">
        <f>IF(VLOOKUP(D185,Table10[],9,FALSE)="Y",1,0)</f>
        <v>0</v>
      </c>
      <c r="H185" s="62" t="str">
        <f>VLOOKUP(D185,Table10[],4,FALSE)</f>
        <v>Inactive</v>
      </c>
      <c r="I185" s="62">
        <f>IF(VLOOKUP(D185,Table10[],7,FALSE)="L",1,IF(VLOOKUP(D185,Table10[],7,FALSE)="H",1.5, 0))</f>
        <v>0</v>
      </c>
      <c r="J185" s="62">
        <f>IF(VLOOKUP(D185,Table10[],5,FALSE)&gt;0, 1,0)</f>
        <v>1</v>
      </c>
      <c r="K185" s="56" t="s">
        <v>398</v>
      </c>
      <c r="L185" s="56" t="str">
        <f>IF(VLOOKUP(C185,Synonyms!$A$2:$E$490,5,FALSE)=0,"",VLOOKUP(C185,Synonyms!$A$2:$E$490,5,FALSE))</f>
        <v/>
      </c>
      <c r="M185" s="56">
        <v>0</v>
      </c>
      <c r="N185" s="56">
        <v>0</v>
      </c>
      <c r="O185" s="56">
        <f t="shared" si="9"/>
        <v>0</v>
      </c>
      <c r="P185" s="56">
        <f t="shared" si="10"/>
        <v>2</v>
      </c>
      <c r="Q185" s="56">
        <f>IF(VLOOKUP(D185,Table10[],8,FALSE)=0,"",VLOOKUP(D185,Table10[],8,FALSE))</f>
        <v>2</v>
      </c>
      <c r="R185" s="56" t="s">
        <v>1056</v>
      </c>
      <c r="S185" s="56"/>
      <c r="T185" s="63" t="str">
        <f>IF(E185="nan","No CID", VLOOKUP(D185,Patents!$B$6:$V$493,13,FALSE))</f>
        <v>No CID</v>
      </c>
      <c r="U185" s="64" t="str">
        <f>IFERROR(VLOOKUP(D185,Patents!$B$6:$V$493,12,FALSE)/VLOOKUP(D185,Patents!$B$6:$V$493,13,FALSE),"")</f>
        <v/>
      </c>
      <c r="V185" s="64" t="str">
        <f>IFERROR(VLOOKUP(D185,Patents!$B$6:$V$493,16,FALSE)/VLOOKUP(D185,Patents!$B$6:$V$493,17,FALSE),"")</f>
        <v/>
      </c>
      <c r="W185" s="56">
        <f>IF(ISERROR(VLOOKUP(D185,'OFR Regulations'!B:D,3,FALSE)),"",VLOOKUP(D185,'OFR Regulations'!B:D,3,FALSE))</f>
        <v>3</v>
      </c>
      <c r="X185" s="56">
        <f>IF(ISERROR(VLOOKUP(D185,'Reg List Summary'!$A$2:$D$141,4,FALSE)),"",VLOOKUP(D185,'Reg List Summary'!$A$2:$D$141,4,FALSE))</f>
        <v>3</v>
      </c>
      <c r="Y185" s="56" t="b">
        <f t="shared" si="11"/>
        <v>1</v>
      </c>
      <c r="Z185" s="56">
        <f t="shared" si="12"/>
        <v>0</v>
      </c>
    </row>
    <row r="186" spans="1:26" x14ac:dyDescent="0.3">
      <c r="A186" s="56" t="s">
        <v>1330</v>
      </c>
      <c r="B186" s="56" t="s">
        <v>1057</v>
      </c>
      <c r="C186" s="57" t="s">
        <v>1329</v>
      </c>
      <c r="D186" s="57" t="s">
        <v>5</v>
      </c>
      <c r="E186" s="56" t="s">
        <v>1240</v>
      </c>
      <c r="F186" s="62">
        <f>VLOOKUP(D186,Table10[],6,FALSE)</f>
        <v>1</v>
      </c>
      <c r="G186" s="62">
        <f>IF(VLOOKUP(D186,Table10[],9,FALSE)="Y",1,0)</f>
        <v>0</v>
      </c>
      <c r="H186" s="62" t="str">
        <f>VLOOKUP(D186,Table10[],4,FALSE)</f>
        <v>Active</v>
      </c>
      <c r="I186" s="62">
        <f>IF(VLOOKUP(D186,Table10[],7,FALSE)="L",1,IF(VLOOKUP(D186,Table10[],7,FALSE)="H",1.5, 0))</f>
        <v>0</v>
      </c>
      <c r="J186" s="62">
        <f>IF(VLOOKUP(D186,Table10[],5,FALSE)&gt;0, 1,0)</f>
        <v>1</v>
      </c>
      <c r="K186" s="56" t="s">
        <v>399</v>
      </c>
      <c r="L186" s="56" t="str">
        <f>IF(VLOOKUP(C186,Synonyms!$A$2:$E$490,5,FALSE)=0,"",VLOOKUP(C186,Synonyms!$A$2:$E$490,5,FALSE))</f>
        <v>BRN 1738921</v>
      </c>
      <c r="M186" s="56">
        <v>0</v>
      </c>
      <c r="N186" s="56">
        <v>0</v>
      </c>
      <c r="O186" s="56">
        <f t="shared" si="9"/>
        <v>2</v>
      </c>
      <c r="P186" s="56">
        <f t="shared" si="10"/>
        <v>1</v>
      </c>
      <c r="Q186" s="56">
        <f>IF(VLOOKUP(D186,Table10[],8,FALSE)=0,"",VLOOKUP(D186,Table10[],8,FALSE))</f>
        <v>2</v>
      </c>
      <c r="R186" s="56" t="s">
        <v>1060</v>
      </c>
      <c r="S186" s="56">
        <v>0.85729999999999995</v>
      </c>
      <c r="T186" s="63" t="str">
        <f>IF(E186="nan","No CID", VLOOKUP(D186,Patents!$B$6:$V$493,13,FALSE))</f>
        <v>No CID</v>
      </c>
      <c r="U186" s="64" t="str">
        <f>IFERROR(VLOOKUP(D186,Patents!$B$6:$V$493,12,FALSE)/VLOOKUP(D186,Patents!$B$6:$V$493,13,FALSE),"")</f>
        <v/>
      </c>
      <c r="V186" s="64" t="str">
        <f>IFERROR(VLOOKUP(D186,Patents!$B$6:$V$493,16,FALSE)/VLOOKUP(D186,Patents!$B$6:$V$493,17,FALSE),"")</f>
        <v/>
      </c>
      <c r="W186" s="56" t="str">
        <f>IF(ISERROR(VLOOKUP(D186,'OFR Regulations'!B:D,3,FALSE)),"",VLOOKUP(D186,'OFR Regulations'!B:D,3,FALSE))</f>
        <v/>
      </c>
      <c r="X186" s="56" t="str">
        <f>IF(ISERROR(VLOOKUP(D186,'Reg List Summary'!$A$2:$D$141,4,FALSE)),"",VLOOKUP(D186,'Reg List Summary'!$A$2:$D$141,4,FALSE))</f>
        <v/>
      </c>
      <c r="Y186" s="56" t="b">
        <f t="shared" si="11"/>
        <v>1</v>
      </c>
      <c r="Z186" s="56">
        <f t="shared" si="12"/>
        <v>1</v>
      </c>
    </row>
    <row r="187" spans="1:26" x14ac:dyDescent="0.3">
      <c r="A187" s="56" t="s">
        <v>1332</v>
      </c>
      <c r="B187" s="56" t="s">
        <v>1092</v>
      </c>
      <c r="C187" s="57" t="s">
        <v>1331</v>
      </c>
      <c r="D187" s="57" t="s">
        <v>400</v>
      </c>
      <c r="E187" s="56" t="s">
        <v>1240</v>
      </c>
      <c r="F187" s="62">
        <f>VLOOKUP(D187,Table10[],6,FALSE)</f>
        <v>0</v>
      </c>
      <c r="G187" s="62">
        <f>IF(VLOOKUP(D187,Table10[],9,FALSE)="Y",1,0)</f>
        <v>0</v>
      </c>
      <c r="H187" s="62" t="str">
        <f>VLOOKUP(D187,Table10[],4,FALSE)</f>
        <v>Active</v>
      </c>
      <c r="I187" s="62">
        <f>IF(VLOOKUP(D187,Table10[],7,FALSE)="L",1,IF(VLOOKUP(D187,Table10[],7,FALSE)="H",1.5, 0))</f>
        <v>0</v>
      </c>
      <c r="J187" s="62">
        <f>IF(VLOOKUP(D187,Table10[],5,FALSE)&gt;0, 1,0)</f>
        <v>1</v>
      </c>
      <c r="K187" s="56" t="s">
        <v>401</v>
      </c>
      <c r="L187" s="56" t="str">
        <f>IF(VLOOKUP(C187,Synonyms!$A$2:$E$490,5,FALSE)=0,"",VLOOKUP(C187,Synonyms!$A$2:$E$490,5,FALSE))</f>
        <v/>
      </c>
      <c r="M187" s="56">
        <v>0</v>
      </c>
      <c r="N187" s="56">
        <v>0</v>
      </c>
      <c r="O187" s="56">
        <f t="shared" si="9"/>
        <v>1</v>
      </c>
      <c r="P187" s="56">
        <f t="shared" si="10"/>
        <v>1</v>
      </c>
      <c r="Q187" s="56">
        <f>IF(VLOOKUP(D187,Table10[],8,FALSE)=0,"",VLOOKUP(D187,Table10[],8,FALSE))</f>
        <v>3</v>
      </c>
      <c r="R187" s="56" t="s">
        <v>1056</v>
      </c>
      <c r="S187" s="56">
        <v>0.99460000000000004</v>
      </c>
      <c r="T187" s="63" t="str">
        <f>IF(E187="nan","No CID", VLOOKUP(D187,Patents!$B$6:$V$493,13,FALSE))</f>
        <v>No CID</v>
      </c>
      <c r="U187" s="64" t="str">
        <f>IFERROR(VLOOKUP(D187,Patents!$B$6:$V$493,12,FALSE)/VLOOKUP(D187,Patents!$B$6:$V$493,13,FALSE),"")</f>
        <v/>
      </c>
      <c r="V187" s="64" t="str">
        <f>IFERROR(VLOOKUP(D187,Patents!$B$6:$V$493,16,FALSE)/VLOOKUP(D187,Patents!$B$6:$V$493,17,FALSE),"")</f>
        <v/>
      </c>
      <c r="W187" s="56">
        <f>IF(ISERROR(VLOOKUP(D187,'OFR Regulations'!B:D,3,FALSE)),"",VLOOKUP(D187,'OFR Regulations'!B:D,3,FALSE))</f>
        <v>4</v>
      </c>
      <c r="X187" s="56">
        <f>IF(ISERROR(VLOOKUP(D187,'Reg List Summary'!$A$2:$D$141,4,FALSE)),"",VLOOKUP(D187,'Reg List Summary'!$A$2:$D$141,4,FALSE))</f>
        <v>4</v>
      </c>
      <c r="Y187" s="56" t="b">
        <f t="shared" si="11"/>
        <v>1</v>
      </c>
      <c r="Z187" s="56">
        <f t="shared" si="12"/>
        <v>0</v>
      </c>
    </row>
    <row r="188" spans="1:26" x14ac:dyDescent="0.3">
      <c r="A188" s="56" t="s">
        <v>1334</v>
      </c>
      <c r="B188" s="56" t="s">
        <v>1057</v>
      </c>
      <c r="C188" s="57" t="s">
        <v>1333</v>
      </c>
      <c r="D188" s="57" t="s">
        <v>940</v>
      </c>
      <c r="E188" s="56">
        <v>3032934</v>
      </c>
      <c r="F188" s="62">
        <f>VLOOKUP(D188,Table10[],6,FALSE)</f>
        <v>0</v>
      </c>
      <c r="G188" s="62">
        <f>IF(VLOOKUP(D188,Table10[],9,FALSE)="Y",1,0)</f>
        <v>0</v>
      </c>
      <c r="H188" s="62" t="str">
        <f>VLOOKUP(D188,Table10[],4,FALSE)</f>
        <v>Inactive</v>
      </c>
      <c r="I188" s="62">
        <f>IF(VLOOKUP(D188,Table10[],7,FALSE)="L",1,IF(VLOOKUP(D188,Table10[],7,FALSE)="H",1.5, 0))</f>
        <v>0</v>
      </c>
      <c r="J188" s="62">
        <f>IF(VLOOKUP(D188,Table10[],5,FALSE)&gt;0, 1,0)</f>
        <v>0</v>
      </c>
      <c r="K188" s="56" t="s">
        <v>941</v>
      </c>
      <c r="L188" s="56" t="str">
        <f>IF(VLOOKUP(C188,Synonyms!$A$2:$E$490,5,FALSE)=0,"",VLOOKUP(C188,Synonyms!$A$2:$E$490,5,FALSE))</f>
        <v/>
      </c>
      <c r="M188" s="56">
        <v>0</v>
      </c>
      <c r="N188" s="56">
        <v>0</v>
      </c>
      <c r="O188" s="56">
        <f t="shared" si="9"/>
        <v>0</v>
      </c>
      <c r="P188" s="56">
        <f t="shared" si="10"/>
        <v>1</v>
      </c>
      <c r="Q188" s="56" t="str">
        <f>IF(VLOOKUP(D188,Table10[],8,FALSE)=0,"",VLOOKUP(D188,Table10[],8,FALSE))</f>
        <v/>
      </c>
      <c r="R188" s="56" t="s">
        <v>1119</v>
      </c>
      <c r="S188" s="56">
        <v>0.4894</v>
      </c>
      <c r="T188" s="63">
        <f>IF(E188="nan","No CID", VLOOKUP(D188,Patents!$B$6:$V$493,13,FALSE))</f>
        <v>93</v>
      </c>
      <c r="U188" s="64">
        <f>IFERROR(VLOOKUP(D188,Patents!$B$6:$V$493,12,FALSE)/VLOOKUP(D188,Patents!$B$6:$V$493,13,FALSE),"")</f>
        <v>0.38709677419354838</v>
      </c>
      <c r="V188" s="64">
        <f>IFERROR(VLOOKUP(D188,Patents!$B$6:$V$493,16,FALSE)/VLOOKUP(D188,Patents!$B$6:$V$493,17,FALSE),"")</f>
        <v>0.38095238095238093</v>
      </c>
      <c r="W188" s="56" t="str">
        <f>IF(ISERROR(VLOOKUP(D188,'OFR Regulations'!B:D,3,FALSE)),"",VLOOKUP(D188,'OFR Regulations'!B:D,3,FALSE))</f>
        <v/>
      </c>
      <c r="X188" s="56" t="str">
        <f>IF(ISERROR(VLOOKUP(D188,'Reg List Summary'!$A$2:$D$141,4,FALSE)),"",VLOOKUP(D188,'Reg List Summary'!$A$2:$D$141,4,FALSE))</f>
        <v/>
      </c>
      <c r="Y188" s="56" t="b">
        <f t="shared" si="11"/>
        <v>1</v>
      </c>
      <c r="Z188" s="56">
        <f t="shared" si="12"/>
        <v>0</v>
      </c>
    </row>
    <row r="189" spans="1:26" x14ac:dyDescent="0.3">
      <c r="A189" s="56" t="s">
        <v>1753</v>
      </c>
      <c r="B189" s="56" t="s">
        <v>1092</v>
      </c>
      <c r="C189" s="57" t="s">
        <v>1752</v>
      </c>
      <c r="D189" s="57" t="s">
        <v>464</v>
      </c>
      <c r="E189" s="56">
        <v>15509896</v>
      </c>
      <c r="F189" s="62">
        <f>VLOOKUP(D189,Table10[],6,FALSE)</f>
        <v>0</v>
      </c>
      <c r="G189" s="62">
        <f>IF(VLOOKUP(D189,Table10[],9,FALSE)="Y",1,0)</f>
        <v>0</v>
      </c>
      <c r="H189" s="62">
        <f>VLOOKUP(D189,Table10[],4,FALSE)</f>
        <v>0</v>
      </c>
      <c r="I189" s="62">
        <f>IF(VLOOKUP(D189,Table10[],7,FALSE)="L",1,IF(VLOOKUP(D189,Table10[],7,FALSE)="H",1.5, 0))</f>
        <v>0</v>
      </c>
      <c r="J189" s="62">
        <f>IF(VLOOKUP(D189,Table10[],5,FALSE)&gt;0, 1,0)</f>
        <v>0</v>
      </c>
      <c r="K189" s="56" t="s">
        <v>465</v>
      </c>
      <c r="L189" s="56" t="str">
        <f>IF(VLOOKUP(C189,Synonyms!$A$2:$E$490,5,FALSE)=0,"",VLOOKUP(C189,Synonyms!$A$2:$E$490,5,FALSE))</f>
        <v>BDE-126</v>
      </c>
      <c r="M189" s="56">
        <v>0</v>
      </c>
      <c r="N189" s="56">
        <v>0</v>
      </c>
      <c r="O189" s="56">
        <f t="shared" si="9"/>
        <v>0</v>
      </c>
      <c r="P189" s="56">
        <f t="shared" si="10"/>
        <v>0</v>
      </c>
      <c r="Q189" s="56">
        <f>IF(VLOOKUP(D189,Table10[],8,FALSE)=0,"",VLOOKUP(D189,Table10[],8,FALSE))</f>
        <v>1</v>
      </c>
      <c r="R189" s="56" t="s">
        <v>1056</v>
      </c>
      <c r="S189" s="56">
        <v>0.99080000000000001</v>
      </c>
      <c r="T189" s="63">
        <f>IF(E189="nan","No CID", VLOOKUP(D189,Patents!$B$6:$V$493,13,FALSE))</f>
        <v>6</v>
      </c>
      <c r="U189" s="64">
        <f>IFERROR(VLOOKUP(D189,Patents!$B$6:$V$493,12,FALSE)/VLOOKUP(D189,Patents!$B$6:$V$493,13,FALSE),"")</f>
        <v>1</v>
      </c>
      <c r="V189" s="64" t="str">
        <f>IFERROR(VLOOKUP(D189,Patents!$B$6:$V$493,16,FALSE)/VLOOKUP(D189,Patents!$B$6:$V$493,17,FALSE),"")</f>
        <v/>
      </c>
      <c r="W189" s="56" t="str">
        <f>IF(ISERROR(VLOOKUP(D189,'OFR Regulations'!B:D,3,FALSE)),"",VLOOKUP(D189,'OFR Regulations'!B:D,3,FALSE))</f>
        <v/>
      </c>
      <c r="X189" s="56" t="str">
        <f>IF(ISERROR(VLOOKUP(D189,'Reg List Summary'!$A$2:$D$141,4,FALSE)),"",VLOOKUP(D189,'Reg List Summary'!$A$2:$D$141,4,FALSE))</f>
        <v/>
      </c>
      <c r="Y189" s="56" t="b">
        <f t="shared" si="11"/>
        <v>1</v>
      </c>
      <c r="Z189" s="56">
        <f t="shared" si="12"/>
        <v>0</v>
      </c>
    </row>
    <row r="190" spans="1:26" x14ac:dyDescent="0.3">
      <c r="A190" s="56" t="s">
        <v>1336</v>
      </c>
      <c r="B190" s="56" t="s">
        <v>1064</v>
      </c>
      <c r="C190" s="57" t="s">
        <v>1335</v>
      </c>
      <c r="D190" s="57" t="s">
        <v>109</v>
      </c>
      <c r="E190" s="56">
        <v>5284348</v>
      </c>
      <c r="F190" s="62">
        <f>VLOOKUP(D190,Table10[],6,FALSE)</f>
        <v>0</v>
      </c>
      <c r="G190" s="62">
        <f>IF(VLOOKUP(D190,Table10[],9,FALSE)="Y",1,0)</f>
        <v>0</v>
      </c>
      <c r="H190" s="62">
        <f>VLOOKUP(D190,Table10[],4,FALSE)</f>
        <v>0</v>
      </c>
      <c r="I190" s="62">
        <f>IF(VLOOKUP(D190,Table10[],7,FALSE)="L",1,IF(VLOOKUP(D190,Table10[],7,FALSE)="H",1.5, 0))</f>
        <v>0</v>
      </c>
      <c r="J190" s="62">
        <f>IF(VLOOKUP(D190,Table10[],5,FALSE)&gt;0, 1,0)</f>
        <v>1</v>
      </c>
      <c r="K190" s="56" t="s">
        <v>110</v>
      </c>
      <c r="L190" s="56" t="str">
        <f>IF(VLOOKUP(C190,Synonyms!$A$2:$E$490,5,FALSE)=0,"",VLOOKUP(C190,Synonyms!$A$2:$E$490,5,FALSE))</f>
        <v/>
      </c>
      <c r="M190" s="56">
        <v>1</v>
      </c>
      <c r="N190" s="56">
        <v>0</v>
      </c>
      <c r="O190" s="56">
        <f t="shared" si="9"/>
        <v>0</v>
      </c>
      <c r="P190" s="56">
        <f t="shared" si="10"/>
        <v>1</v>
      </c>
      <c r="Q190" s="56" t="str">
        <f>IF(VLOOKUP(D190,Table10[],8,FALSE)=0,"",VLOOKUP(D190,Table10[],8,FALSE))</f>
        <v/>
      </c>
      <c r="R190" s="56" t="s">
        <v>1119</v>
      </c>
      <c r="S190" s="56">
        <v>0.98740000000000006</v>
      </c>
      <c r="T190" s="63">
        <f>IF(E190="nan","No CID", VLOOKUP(D190,Patents!$B$6:$V$493,13,FALSE))</f>
        <v>0</v>
      </c>
      <c r="U190" s="64" t="str">
        <f>IFERROR(VLOOKUP(D190,Patents!$B$6:$V$493,12,FALSE)/VLOOKUP(D190,Patents!$B$6:$V$493,13,FALSE),"")</f>
        <v/>
      </c>
      <c r="V190" s="64" t="str">
        <f>IFERROR(VLOOKUP(D190,Patents!$B$6:$V$493,16,FALSE)/VLOOKUP(D190,Patents!$B$6:$V$493,17,FALSE),"")</f>
        <v/>
      </c>
      <c r="W190" s="56" t="str">
        <f>IF(ISERROR(VLOOKUP(D190,'OFR Regulations'!B:D,3,FALSE)),"",VLOOKUP(D190,'OFR Regulations'!B:D,3,FALSE))</f>
        <v/>
      </c>
      <c r="X190" s="56" t="str">
        <f>IF(ISERROR(VLOOKUP(D190,'Reg List Summary'!$A$2:$D$141,4,FALSE)),"",VLOOKUP(D190,'Reg List Summary'!$A$2:$D$141,4,FALSE))</f>
        <v/>
      </c>
      <c r="Y190" s="56" t="b">
        <f t="shared" si="11"/>
        <v>1</v>
      </c>
      <c r="Z190" s="56">
        <f t="shared" si="12"/>
        <v>0</v>
      </c>
    </row>
    <row r="191" spans="1:26" x14ac:dyDescent="0.3">
      <c r="A191" s="56" t="s">
        <v>1755</v>
      </c>
      <c r="B191" s="56" t="s">
        <v>1092</v>
      </c>
      <c r="C191" s="57" t="s">
        <v>1754</v>
      </c>
      <c r="D191" s="57" t="s">
        <v>466</v>
      </c>
      <c r="E191" s="56">
        <v>85794401</v>
      </c>
      <c r="F191" s="62">
        <f>VLOOKUP(D191,Table10[],6,FALSE)</f>
        <v>0</v>
      </c>
      <c r="G191" s="62">
        <f>IF(VLOOKUP(D191,Table10[],9,FALSE)="Y",1,0)</f>
        <v>0</v>
      </c>
      <c r="H191" s="62">
        <f>VLOOKUP(D191,Table10[],4,FALSE)</f>
        <v>0</v>
      </c>
      <c r="I191" s="62">
        <f>IF(VLOOKUP(D191,Table10[],7,FALSE)="L",1,IF(VLOOKUP(D191,Table10[],7,FALSE)="H",1.5, 0))</f>
        <v>0</v>
      </c>
      <c r="J191" s="62">
        <f>IF(VLOOKUP(D191,Table10[],5,FALSE)&gt;0, 1,0)</f>
        <v>0</v>
      </c>
      <c r="K191" s="56" t="s">
        <v>467</v>
      </c>
      <c r="L191" s="56" t="str">
        <f>IF(VLOOKUP(C191,Synonyms!$A$2:$E$490,5,FALSE)=0,"",VLOOKUP(C191,Synonyms!$A$2:$E$490,5,FALSE))</f>
        <v/>
      </c>
      <c r="M191" s="56">
        <v>0</v>
      </c>
      <c r="N191" s="56">
        <v>1</v>
      </c>
      <c r="O191" s="56">
        <f t="shared" si="9"/>
        <v>0</v>
      </c>
      <c r="P191" s="56">
        <f t="shared" si="10"/>
        <v>0</v>
      </c>
      <c r="Q191" s="56" t="str">
        <f>IF(VLOOKUP(D191,Table10[],8,FALSE)=0,"",VLOOKUP(D191,Table10[],8,FALSE))</f>
        <v/>
      </c>
      <c r="R191" s="56" t="s">
        <v>1119</v>
      </c>
      <c r="S191" s="56">
        <v>0.99709999999999999</v>
      </c>
      <c r="T191" s="63">
        <f>IF(E191="nan","No CID", VLOOKUP(D191,Patents!$B$6:$V$493,13,FALSE))</f>
        <v>0</v>
      </c>
      <c r="U191" s="64" t="str">
        <f>IFERROR(VLOOKUP(D191,Patents!$B$6:$V$493,12,FALSE)/VLOOKUP(D191,Patents!$B$6:$V$493,13,FALSE),"")</f>
        <v/>
      </c>
      <c r="V191" s="64" t="str">
        <f>IFERROR(VLOOKUP(D191,Patents!$B$6:$V$493,16,FALSE)/VLOOKUP(D191,Patents!$B$6:$V$493,17,FALSE),"")</f>
        <v/>
      </c>
      <c r="W191" s="56" t="str">
        <f>IF(ISERROR(VLOOKUP(D191,'OFR Regulations'!B:D,3,FALSE)),"",VLOOKUP(D191,'OFR Regulations'!B:D,3,FALSE))</f>
        <v/>
      </c>
      <c r="X191" s="56" t="str">
        <f>IF(ISERROR(VLOOKUP(D191,'Reg List Summary'!$A$2:$D$141,4,FALSE)),"",VLOOKUP(D191,'Reg List Summary'!$A$2:$D$141,4,FALSE))</f>
        <v/>
      </c>
      <c r="Y191" s="56" t="b">
        <f t="shared" si="11"/>
        <v>1</v>
      </c>
      <c r="Z191" s="56">
        <f t="shared" si="12"/>
        <v>0</v>
      </c>
    </row>
    <row r="192" spans="1:26" x14ac:dyDescent="0.3">
      <c r="A192" s="56" t="s">
        <v>1338</v>
      </c>
      <c r="B192" s="56" t="s">
        <v>1069</v>
      </c>
      <c r="C192" s="57" t="s">
        <v>1337</v>
      </c>
      <c r="D192" s="57" t="s">
        <v>410</v>
      </c>
      <c r="E192" s="56">
        <v>3341665</v>
      </c>
      <c r="F192" s="62">
        <f>VLOOKUP(D192,Table10[],6,FALSE)</f>
        <v>0</v>
      </c>
      <c r="G192" s="62">
        <f>IF(VLOOKUP(D192,Table10[],9,FALSE)="Y",1,0)</f>
        <v>0</v>
      </c>
      <c r="H192" s="62">
        <f>VLOOKUP(D192,Table10[],4,FALSE)</f>
        <v>0</v>
      </c>
      <c r="I192" s="62">
        <f>IF(VLOOKUP(D192,Table10[],7,FALSE)="L",1,IF(VLOOKUP(D192,Table10[],7,FALSE)="H",1.5, 0))</f>
        <v>0</v>
      </c>
      <c r="J192" s="62">
        <f>IF(VLOOKUP(D192,Table10[],5,FALSE)&gt;0, 1,0)</f>
        <v>0</v>
      </c>
      <c r="K192" s="56" t="s">
        <v>411</v>
      </c>
      <c r="L192" s="56" t="str">
        <f>IF(VLOOKUP(C192,Synonyms!$A$2:$E$490,5,FALSE)=0,"",VLOOKUP(C192,Synonyms!$A$2:$E$490,5,FALSE))</f>
        <v>TBBPA-BP</v>
      </c>
      <c r="M192" s="56">
        <v>0</v>
      </c>
      <c r="N192" s="56">
        <v>0</v>
      </c>
      <c r="O192" s="56">
        <f t="shared" si="9"/>
        <v>0</v>
      </c>
      <c r="P192" s="56">
        <f t="shared" si="10"/>
        <v>0</v>
      </c>
      <c r="Q192" s="56">
        <f>IF(VLOOKUP(D192,Table10[],8,FALSE)=0,"",VLOOKUP(D192,Table10[],8,FALSE))</f>
        <v>1</v>
      </c>
      <c r="R192" s="56" t="s">
        <v>1060</v>
      </c>
      <c r="S192" s="56">
        <v>0.84299999999999997</v>
      </c>
      <c r="T192" s="63">
        <f>IF(E192="nan","No CID", VLOOKUP(D192,Patents!$B$6:$V$493,13,FALSE))</f>
        <v>0</v>
      </c>
      <c r="U192" s="64" t="str">
        <f>IFERROR(VLOOKUP(D192,Patents!$B$6:$V$493,12,FALSE)/VLOOKUP(D192,Patents!$B$6:$V$493,13,FALSE),"")</f>
        <v/>
      </c>
      <c r="V192" s="64" t="str">
        <f>IFERROR(VLOOKUP(D192,Patents!$B$6:$V$493,16,FALSE)/VLOOKUP(D192,Patents!$B$6:$V$493,17,FALSE),"")</f>
        <v/>
      </c>
      <c r="W192" s="56" t="str">
        <f>IF(ISERROR(VLOOKUP(D192,'OFR Regulations'!B:D,3,FALSE)),"",VLOOKUP(D192,'OFR Regulations'!B:D,3,FALSE))</f>
        <v/>
      </c>
      <c r="X192" s="56" t="str">
        <f>IF(ISERROR(VLOOKUP(D192,'Reg List Summary'!$A$2:$D$141,4,FALSE)),"",VLOOKUP(D192,'Reg List Summary'!$A$2:$D$141,4,FALSE))</f>
        <v/>
      </c>
      <c r="Y192" s="56" t="b">
        <f t="shared" si="11"/>
        <v>1</v>
      </c>
      <c r="Z192" s="56">
        <f t="shared" si="12"/>
        <v>0</v>
      </c>
    </row>
    <row r="193" spans="1:26" x14ac:dyDescent="0.3">
      <c r="A193" s="56" t="s">
        <v>1340</v>
      </c>
      <c r="B193" s="56" t="s">
        <v>1116</v>
      </c>
      <c r="C193" s="57" t="s">
        <v>1339</v>
      </c>
      <c r="D193" s="57" t="s">
        <v>412</v>
      </c>
      <c r="E193" s="56">
        <v>37840</v>
      </c>
      <c r="F193" s="62">
        <f>VLOOKUP(D193,Table10[],6,FALSE)</f>
        <v>0</v>
      </c>
      <c r="G193" s="62">
        <f>IF(VLOOKUP(D193,Table10[],9,FALSE)="Y",1,0)</f>
        <v>0</v>
      </c>
      <c r="H193" s="62" t="str">
        <f>VLOOKUP(D193,Table10[],4,FALSE)</f>
        <v>Active</v>
      </c>
      <c r="I193" s="62">
        <f>IF(VLOOKUP(D193,Table10[],7,FALSE)="L",1,IF(VLOOKUP(D193,Table10[],7,FALSE)="H",1.5, 0))</f>
        <v>0</v>
      </c>
      <c r="J193" s="62">
        <f>IF(VLOOKUP(D193,Table10[],5,FALSE)&gt;0, 1,0)</f>
        <v>1</v>
      </c>
      <c r="K193" s="56" t="s">
        <v>413</v>
      </c>
      <c r="L193" s="56" t="str">
        <f>IF(VLOOKUP(C193,Synonyms!$A$2:$E$490,5,FALSE)=0,"",VLOOKUP(C193,Synonyms!$A$2:$E$490,5,FALSE))</f>
        <v>BTBPE; FireMaster 680; FireMaster FF 680</v>
      </c>
      <c r="M193" s="56">
        <v>0</v>
      </c>
      <c r="N193" s="56">
        <v>0</v>
      </c>
      <c r="O193" s="56">
        <f t="shared" si="9"/>
        <v>1</v>
      </c>
      <c r="P193" s="56">
        <f t="shared" si="10"/>
        <v>1</v>
      </c>
      <c r="Q193" s="56">
        <f>IF(VLOOKUP(D193,Table10[],8,FALSE)=0,"",VLOOKUP(D193,Table10[],8,FALSE))</f>
        <v>24</v>
      </c>
      <c r="R193" s="56" t="s">
        <v>1060</v>
      </c>
      <c r="S193" s="56">
        <v>0.9516</v>
      </c>
      <c r="T193" s="63">
        <f>IF(E193="nan","No CID", VLOOKUP(D193,Patents!$B$6:$V$493,13,FALSE))</f>
        <v>500</v>
      </c>
      <c r="U193" s="64">
        <f>IFERROR(VLOOKUP(D193,Patents!$B$6:$V$493,12,FALSE)/VLOOKUP(D193,Patents!$B$6:$V$493,13,FALSE),"")</f>
        <v>0.53600000000000003</v>
      </c>
      <c r="V193" s="64">
        <f>IFERROR(VLOOKUP(D193,Patents!$B$6:$V$493,16,FALSE)/VLOOKUP(D193,Patents!$B$6:$V$493,17,FALSE),"")</f>
        <v>0.5419847328244275</v>
      </c>
      <c r="W193" s="56">
        <f>IF(ISERROR(VLOOKUP(D193,'OFR Regulations'!B:D,3,FALSE)),"",VLOOKUP(D193,'OFR Regulations'!B:D,3,FALSE))</f>
        <v>2</v>
      </c>
      <c r="X193" s="56">
        <f>IF(ISERROR(VLOOKUP(D193,'Reg List Summary'!$A$2:$D$141,4,FALSE)),"",VLOOKUP(D193,'Reg List Summary'!$A$2:$D$141,4,FALSE))</f>
        <v>2</v>
      </c>
      <c r="Y193" s="56" t="b">
        <f t="shared" si="11"/>
        <v>1</v>
      </c>
      <c r="Z193" s="56">
        <f t="shared" si="12"/>
        <v>0</v>
      </c>
    </row>
    <row r="194" spans="1:26" x14ac:dyDescent="0.3">
      <c r="A194" s="56" t="s">
        <v>1342</v>
      </c>
      <c r="B194" s="56" t="s">
        <v>1069</v>
      </c>
      <c r="C194" s="57" t="s">
        <v>1341</v>
      </c>
      <c r="D194" s="57" t="s">
        <v>414</v>
      </c>
      <c r="E194" s="56">
        <v>37841</v>
      </c>
      <c r="F194" s="62">
        <f>VLOOKUP(D194,Table10[],6,FALSE)</f>
        <v>0</v>
      </c>
      <c r="G194" s="62">
        <f>IF(VLOOKUP(D194,Table10[],9,FALSE)="Y",1,0)</f>
        <v>0</v>
      </c>
      <c r="H194" s="62" t="str">
        <f>VLOOKUP(D194,Table10[],4,FALSE)</f>
        <v>Active</v>
      </c>
      <c r="I194" s="62">
        <f>IF(VLOOKUP(D194,Table10[],7,FALSE)="L",1,IF(VLOOKUP(D194,Table10[],7,FALSE)="H",1.5, 0))</f>
        <v>0</v>
      </c>
      <c r="J194" s="62">
        <f>IF(VLOOKUP(D194,Table10[],5,FALSE)&gt;0, 1,0)</f>
        <v>1</v>
      </c>
      <c r="K194" s="56" t="s">
        <v>415</v>
      </c>
      <c r="L194" s="56" t="str">
        <f>IF(VLOOKUP(C194,Synonyms!$A$2:$E$490,5,FALSE)=0,"",VLOOKUP(C194,Synonyms!$A$2:$E$490,5,FALSE))</f>
        <v>TBBPA-BME</v>
      </c>
      <c r="M194" s="56">
        <v>0</v>
      </c>
      <c r="N194" s="56">
        <v>0</v>
      </c>
      <c r="O194" s="56">
        <f t="shared" si="9"/>
        <v>1</v>
      </c>
      <c r="P194" s="56">
        <f t="shared" si="10"/>
        <v>1</v>
      </c>
      <c r="Q194" s="56">
        <f>IF(VLOOKUP(D194,Table10[],8,FALSE)=0,"",VLOOKUP(D194,Table10[],8,FALSE))</f>
        <v>3</v>
      </c>
      <c r="R194" s="56" t="s">
        <v>1060</v>
      </c>
      <c r="S194" s="56">
        <v>0.94650000000000001</v>
      </c>
      <c r="T194" s="63">
        <f>IF(E194="nan","No CID", VLOOKUP(D194,Patents!$B$6:$V$493,13,FALSE))</f>
        <v>56</v>
      </c>
      <c r="U194" s="64">
        <f>IFERROR(VLOOKUP(D194,Patents!$B$6:$V$493,12,FALSE)/VLOOKUP(D194,Patents!$B$6:$V$493,13,FALSE),"")</f>
        <v>0.6607142857142857</v>
      </c>
      <c r="V194" s="64">
        <f>IFERROR(VLOOKUP(D194,Patents!$B$6:$V$493,16,FALSE)/VLOOKUP(D194,Patents!$B$6:$V$493,17,FALSE),"")</f>
        <v>0.38095238095238093</v>
      </c>
      <c r="W194" s="56">
        <f>IF(ISERROR(VLOOKUP(D194,'OFR Regulations'!B:D,3,FALSE)),"",VLOOKUP(D194,'OFR Regulations'!B:D,3,FALSE))</f>
        <v>1</v>
      </c>
      <c r="X194" s="56">
        <f>IF(ISERROR(VLOOKUP(D194,'Reg List Summary'!$A$2:$D$141,4,FALSE)),"",VLOOKUP(D194,'Reg List Summary'!$A$2:$D$141,4,FALSE))</f>
        <v>1</v>
      </c>
      <c r="Y194" s="56" t="b">
        <f t="shared" si="11"/>
        <v>1</v>
      </c>
      <c r="Z194" s="56">
        <f t="shared" si="12"/>
        <v>0</v>
      </c>
    </row>
    <row r="195" spans="1:26" x14ac:dyDescent="0.3">
      <c r="A195" s="56" t="s">
        <v>1344</v>
      </c>
      <c r="B195" s="56" t="s">
        <v>1064</v>
      </c>
      <c r="C195" s="57" t="s">
        <v>1343</v>
      </c>
      <c r="D195" s="57" t="s">
        <v>416</v>
      </c>
      <c r="E195" s="56">
        <v>92310</v>
      </c>
      <c r="F195" s="62">
        <f>VLOOKUP(D195,Table10[],6,FALSE)</f>
        <v>0</v>
      </c>
      <c r="G195" s="62">
        <f>IF(VLOOKUP(D195,Table10[],9,FALSE)="Y",1,0)</f>
        <v>0</v>
      </c>
      <c r="H195" s="62" t="str">
        <f>VLOOKUP(D195,Table10[],4,FALSE)</f>
        <v>Active</v>
      </c>
      <c r="I195" s="62">
        <f>IF(VLOOKUP(D195,Table10[],7,FALSE)="L",1,IF(VLOOKUP(D195,Table10[],7,FALSE)="H",1.5, 0))</f>
        <v>1</v>
      </c>
      <c r="J195" s="62">
        <f>IF(VLOOKUP(D195,Table10[],5,FALSE)&gt;0, 1,0)</f>
        <v>1</v>
      </c>
      <c r="K195" s="56" t="s">
        <v>417</v>
      </c>
      <c r="L195" s="56" t="str">
        <f>IF(VLOOKUP(C195,Synonyms!$A$2:$E$490,5,FALSE)=0,"",VLOOKUP(C195,Synonyms!$A$2:$E$490,5,FALSE))</f>
        <v>BCMP-BCEP, V6</v>
      </c>
      <c r="M195" s="56">
        <v>0</v>
      </c>
      <c r="N195" s="56">
        <v>0</v>
      </c>
      <c r="O195" s="56">
        <f t="shared" ref="O195:O258" si="13">IF(H195="Active", SUM(F195:G195, I195)+1, SUM(F195:G195, I195))</f>
        <v>2</v>
      </c>
      <c r="P195" s="56">
        <f t="shared" ref="P195:P258" si="14">IF(H195="Inactive", 1+J195, J195)</f>
        <v>1</v>
      </c>
      <c r="Q195" s="56">
        <f>IF(VLOOKUP(D195,Table10[],8,FALSE)=0,"",VLOOKUP(D195,Table10[],8,FALSE))</f>
        <v>9</v>
      </c>
      <c r="R195" s="56" t="s">
        <v>1060</v>
      </c>
      <c r="S195" s="56">
        <v>0.9879</v>
      </c>
      <c r="T195" s="63">
        <f>IF(E195="nan","No CID", VLOOKUP(D195,Patents!$B$6:$V$493,13,FALSE))</f>
        <v>360</v>
      </c>
      <c r="U195" s="64">
        <f>IFERROR(VLOOKUP(D195,Patents!$B$6:$V$493,12,FALSE)/VLOOKUP(D195,Patents!$B$6:$V$493,13,FALSE),"")</f>
        <v>0.625</v>
      </c>
      <c r="V195" s="64">
        <f>IFERROR(VLOOKUP(D195,Patents!$B$6:$V$493,16,FALSE)/VLOOKUP(D195,Patents!$B$6:$V$493,17,FALSE),"")</f>
        <v>0.65217391304347827</v>
      </c>
      <c r="W195" s="56">
        <f>IF(ISERROR(VLOOKUP(D195,'OFR Regulations'!B:D,3,FALSE)),"",VLOOKUP(D195,'OFR Regulations'!B:D,3,FALSE))</f>
        <v>6</v>
      </c>
      <c r="X195" s="56">
        <f>IF(ISERROR(VLOOKUP(D195,'Reg List Summary'!$A$2:$D$141,4,FALSE)),"",VLOOKUP(D195,'Reg List Summary'!$A$2:$D$141,4,FALSE))</f>
        <v>6</v>
      </c>
      <c r="Y195" s="56" t="b">
        <f t="shared" si="11"/>
        <v>1</v>
      </c>
      <c r="Z195" s="56">
        <f t="shared" si="12"/>
        <v>1</v>
      </c>
    </row>
    <row r="196" spans="1:26" x14ac:dyDescent="0.3">
      <c r="A196" s="56" t="s">
        <v>1346</v>
      </c>
      <c r="B196" s="56" t="s">
        <v>1092</v>
      </c>
      <c r="C196" s="57" t="s">
        <v>1345</v>
      </c>
      <c r="D196" s="57" t="s">
        <v>468</v>
      </c>
      <c r="E196" s="56">
        <v>71446569</v>
      </c>
      <c r="F196" s="62">
        <f>VLOOKUP(D196,Table10[],6,FALSE)</f>
        <v>0</v>
      </c>
      <c r="G196" s="62">
        <f>IF(VLOOKUP(D196,Table10[],9,FALSE)="Y",1,0)</f>
        <v>0</v>
      </c>
      <c r="H196" s="62">
        <f>VLOOKUP(D196,Table10[],4,FALSE)</f>
        <v>0</v>
      </c>
      <c r="I196" s="62">
        <f>IF(VLOOKUP(D196,Table10[],7,FALSE)="L",1,IF(VLOOKUP(D196,Table10[],7,FALSE)="H",1.5, 0))</f>
        <v>0</v>
      </c>
      <c r="J196" s="62">
        <f>IF(VLOOKUP(D196,Table10[],5,FALSE)&gt;0, 1,0)</f>
        <v>0</v>
      </c>
      <c r="K196" s="56" t="s">
        <v>469</v>
      </c>
      <c r="L196" s="56" t="str">
        <f>IF(VLOOKUP(C196,Synonyms!$A$2:$E$490,5,FALSE)=0,"",VLOOKUP(C196,Synonyms!$A$2:$E$490,5,FALSE))</f>
        <v/>
      </c>
      <c r="M196" s="56">
        <v>0</v>
      </c>
      <c r="N196" s="56">
        <v>1</v>
      </c>
      <c r="O196" s="56">
        <f t="shared" si="13"/>
        <v>0</v>
      </c>
      <c r="P196" s="56">
        <f t="shared" si="14"/>
        <v>0</v>
      </c>
      <c r="Q196" s="56" t="str">
        <f>IF(VLOOKUP(D196,Table10[],8,FALSE)=0,"",VLOOKUP(D196,Table10[],8,FALSE))</f>
        <v/>
      </c>
      <c r="R196" s="56" t="s">
        <v>1119</v>
      </c>
      <c r="S196" s="56">
        <v>0.99790000000000001</v>
      </c>
      <c r="T196" s="63">
        <f>IF(E196="nan","No CID", VLOOKUP(D196,Patents!$B$6:$V$493,13,FALSE))</f>
        <v>1</v>
      </c>
      <c r="U196" s="64">
        <f>IFERROR(VLOOKUP(D196,Patents!$B$6:$V$493,12,FALSE)/VLOOKUP(D196,Patents!$B$6:$V$493,13,FALSE),"")</f>
        <v>0</v>
      </c>
      <c r="V196" s="64" t="str">
        <f>IFERROR(VLOOKUP(D196,Patents!$B$6:$V$493,16,FALSE)/VLOOKUP(D196,Patents!$B$6:$V$493,17,FALSE),"")</f>
        <v/>
      </c>
      <c r="W196" s="56" t="str">
        <f>IF(ISERROR(VLOOKUP(D196,'OFR Regulations'!B:D,3,FALSE)),"",VLOOKUP(D196,'OFR Regulations'!B:D,3,FALSE))</f>
        <v/>
      </c>
      <c r="X196" s="56" t="str">
        <f>IF(ISERROR(VLOOKUP(D196,'Reg List Summary'!$A$2:$D$141,4,FALSE)),"",VLOOKUP(D196,'Reg List Summary'!$A$2:$D$141,4,FALSE))</f>
        <v/>
      </c>
      <c r="Y196" s="56" t="b">
        <f t="shared" ref="Y196:Y259" si="15">W196=X196</f>
        <v>1</v>
      </c>
      <c r="Z196" s="56">
        <f t="shared" ref="Z196:Z259" si="16">F196+I196</f>
        <v>0</v>
      </c>
    </row>
    <row r="197" spans="1:26" x14ac:dyDescent="0.3">
      <c r="A197" s="56" t="s">
        <v>1348</v>
      </c>
      <c r="B197" s="56" t="s">
        <v>1074</v>
      </c>
      <c r="C197" s="57" t="s">
        <v>1347</v>
      </c>
      <c r="D197" s="57" t="s">
        <v>420</v>
      </c>
      <c r="E197" s="56">
        <v>3015989</v>
      </c>
      <c r="F197" s="62">
        <f>VLOOKUP(D197,Table10[],6,FALSE)</f>
        <v>0</v>
      </c>
      <c r="G197" s="62">
        <f>IF(VLOOKUP(D197,Table10[],9,FALSE)="Y",1,0)</f>
        <v>0</v>
      </c>
      <c r="H197" s="62">
        <f>VLOOKUP(D197,Table10[],4,FALSE)</f>
        <v>0</v>
      </c>
      <c r="I197" s="62">
        <f>IF(VLOOKUP(D197,Table10[],7,FALSE)="L",1,IF(VLOOKUP(D197,Table10[],7,FALSE)="H",1.5, 0))</f>
        <v>0</v>
      </c>
      <c r="J197" s="62">
        <f>IF(VLOOKUP(D197,Table10[],5,FALSE)&gt;0, 1,0)</f>
        <v>0</v>
      </c>
      <c r="K197" s="56" t="s">
        <v>421</v>
      </c>
      <c r="L197" s="56" t="str">
        <f>IF(VLOOKUP(C197,Synonyms!$A$2:$E$490,5,FALSE)=0,"",VLOOKUP(C197,Synonyms!$A$2:$E$490,5,FALSE))</f>
        <v/>
      </c>
      <c r="M197" s="56">
        <v>0</v>
      </c>
      <c r="N197" s="56">
        <v>0</v>
      </c>
      <c r="O197" s="56">
        <f t="shared" si="13"/>
        <v>0</v>
      </c>
      <c r="P197" s="56">
        <f t="shared" si="14"/>
        <v>0</v>
      </c>
      <c r="Q197" s="56">
        <f>IF(VLOOKUP(D197,Table10[],8,FALSE)=0,"",VLOOKUP(D197,Table10[],8,FALSE))</f>
        <v>1</v>
      </c>
      <c r="R197" s="56" t="s">
        <v>1060</v>
      </c>
      <c r="S197" s="56">
        <v>0.97340000000000004</v>
      </c>
      <c r="T197" s="63">
        <f>IF(E197="nan","No CID", VLOOKUP(D197,Patents!$B$6:$V$493,13,FALSE))</f>
        <v>151</v>
      </c>
      <c r="U197" s="64">
        <f>IFERROR(VLOOKUP(D197,Patents!$B$6:$V$493,12,FALSE)/VLOOKUP(D197,Patents!$B$6:$V$493,13,FALSE),"")</f>
        <v>0.9072847682119205</v>
      </c>
      <c r="V197" s="64">
        <f>IFERROR(VLOOKUP(D197,Patents!$B$6:$V$493,16,FALSE)/VLOOKUP(D197,Patents!$B$6:$V$493,17,FALSE),"")</f>
        <v>0.96923076923076923</v>
      </c>
      <c r="W197" s="56">
        <f>IF(ISERROR(VLOOKUP(D197,'OFR Regulations'!B:D,3,FALSE)),"",VLOOKUP(D197,'OFR Regulations'!B:D,3,FALSE))</f>
        <v>1</v>
      </c>
      <c r="X197" s="56">
        <f>IF(ISERROR(VLOOKUP(D197,'Reg List Summary'!$A$2:$D$141,4,FALSE)),"",VLOOKUP(D197,'Reg List Summary'!$A$2:$D$141,4,FALSE))</f>
        <v>1</v>
      </c>
      <c r="Y197" s="56" t="b">
        <f t="shared" si="15"/>
        <v>1</v>
      </c>
      <c r="Z197" s="56">
        <f t="shared" si="16"/>
        <v>0</v>
      </c>
    </row>
    <row r="198" spans="1:26" x14ac:dyDescent="0.3">
      <c r="A198" s="56" t="s">
        <v>1350</v>
      </c>
      <c r="B198" s="56" t="s">
        <v>1074</v>
      </c>
      <c r="C198" s="57" t="s">
        <v>1349</v>
      </c>
      <c r="D198" s="57" t="s">
        <v>422</v>
      </c>
      <c r="E198" s="56">
        <v>3016090</v>
      </c>
      <c r="F198" s="62">
        <f>VLOOKUP(D198,Table10[],6,FALSE)</f>
        <v>0</v>
      </c>
      <c r="G198" s="62">
        <f>IF(VLOOKUP(D198,Table10[],9,FALSE)="Y",1,0)</f>
        <v>0</v>
      </c>
      <c r="H198" s="62">
        <f>VLOOKUP(D198,Table10[],4,FALSE)</f>
        <v>0</v>
      </c>
      <c r="I198" s="62">
        <f>IF(VLOOKUP(D198,Table10[],7,FALSE)="L",1,IF(VLOOKUP(D198,Table10[],7,FALSE)="H",1.5, 0))</f>
        <v>0</v>
      </c>
      <c r="J198" s="62">
        <f>IF(VLOOKUP(D198,Table10[],5,FALSE)&gt;0, 1,0)</f>
        <v>0</v>
      </c>
      <c r="K198" s="56" t="s">
        <v>423</v>
      </c>
      <c r="L198" s="56" t="str">
        <f>IF(VLOOKUP(C198,Synonyms!$A$2:$E$490,5,FALSE)=0,"",VLOOKUP(C198,Synonyms!$A$2:$E$490,5,FALSE))</f>
        <v/>
      </c>
      <c r="M198" s="56">
        <v>0</v>
      </c>
      <c r="N198" s="56">
        <v>0</v>
      </c>
      <c r="O198" s="56">
        <f t="shared" si="13"/>
        <v>0</v>
      </c>
      <c r="P198" s="56">
        <f t="shared" si="14"/>
        <v>0</v>
      </c>
      <c r="Q198" s="56" t="str">
        <f>IF(VLOOKUP(D198,Table10[],8,FALSE)=0,"",VLOOKUP(D198,Table10[],8,FALSE))</f>
        <v/>
      </c>
      <c r="R198" s="56" t="s">
        <v>1056</v>
      </c>
      <c r="S198" s="56">
        <v>0.93479999999999996</v>
      </c>
      <c r="T198" s="63">
        <f>IF(E198="nan","No CID", VLOOKUP(D198,Patents!$B$6:$V$493,13,FALSE))</f>
        <v>15</v>
      </c>
      <c r="U198" s="64">
        <f>IFERROR(VLOOKUP(D198,Patents!$B$6:$V$493,12,FALSE)/VLOOKUP(D198,Patents!$B$6:$V$493,13,FALSE),"")</f>
        <v>0.53333333333333333</v>
      </c>
      <c r="V198" s="64">
        <f>IFERROR(VLOOKUP(D198,Patents!$B$6:$V$493,16,FALSE)/VLOOKUP(D198,Patents!$B$6:$V$493,17,FALSE),"")</f>
        <v>0.75</v>
      </c>
      <c r="W198" s="56" t="str">
        <f>IF(ISERROR(VLOOKUP(D198,'OFR Regulations'!B:D,3,FALSE)),"",VLOOKUP(D198,'OFR Regulations'!B:D,3,FALSE))</f>
        <v/>
      </c>
      <c r="X198" s="56" t="str">
        <f>IF(ISERROR(VLOOKUP(D198,'Reg List Summary'!$A$2:$D$141,4,FALSE)),"",VLOOKUP(D198,'Reg List Summary'!$A$2:$D$141,4,FALSE))</f>
        <v/>
      </c>
      <c r="Y198" s="56" t="b">
        <f t="shared" si="15"/>
        <v>1</v>
      </c>
      <c r="Z198" s="56">
        <f t="shared" si="16"/>
        <v>0</v>
      </c>
    </row>
    <row r="199" spans="1:26" x14ac:dyDescent="0.3">
      <c r="A199" s="56" t="s">
        <v>1352</v>
      </c>
      <c r="B199" s="56" t="s">
        <v>1074</v>
      </c>
      <c r="C199" s="57" t="s">
        <v>1351</v>
      </c>
      <c r="D199" s="57" t="s">
        <v>424</v>
      </c>
      <c r="E199" s="56">
        <v>38294</v>
      </c>
      <c r="F199" s="62">
        <f>VLOOKUP(D199,Table10[],6,FALSE)</f>
        <v>0</v>
      </c>
      <c r="G199" s="62">
        <f>IF(VLOOKUP(D199,Table10[],9,FALSE)="Y",1,0)</f>
        <v>0</v>
      </c>
      <c r="H199" s="62">
        <f>VLOOKUP(D199,Table10[],4,FALSE)</f>
        <v>0</v>
      </c>
      <c r="I199" s="62">
        <f>IF(VLOOKUP(D199,Table10[],7,FALSE)="L",1,IF(VLOOKUP(D199,Table10[],7,FALSE)="H",1.5, 0))</f>
        <v>0</v>
      </c>
      <c r="J199" s="62">
        <f>IF(VLOOKUP(D199,Table10[],5,FALSE)&gt;0, 1,0)</f>
        <v>0</v>
      </c>
      <c r="K199" s="56" t="s">
        <v>425</v>
      </c>
      <c r="L199" s="56" t="str">
        <f>IF(VLOOKUP(C199,Synonyms!$A$2:$E$490,5,FALSE)=0,"",VLOOKUP(C199,Synonyms!$A$2:$E$490,5,FALSE))</f>
        <v/>
      </c>
      <c r="M199" s="56">
        <v>0</v>
      </c>
      <c r="N199" s="56">
        <v>0</v>
      </c>
      <c r="O199" s="56">
        <f t="shared" si="13"/>
        <v>0</v>
      </c>
      <c r="P199" s="56">
        <f t="shared" si="14"/>
        <v>0</v>
      </c>
      <c r="Q199" s="56">
        <f>IF(VLOOKUP(D199,Table10[],8,FALSE)=0,"",VLOOKUP(D199,Table10[],8,FALSE))</f>
        <v>1</v>
      </c>
      <c r="R199" s="56" t="s">
        <v>1060</v>
      </c>
      <c r="S199" s="56">
        <v>0.94579999999999997</v>
      </c>
      <c r="T199" s="63">
        <f>IF(E199="nan","No CID", VLOOKUP(D199,Patents!$B$6:$V$493,13,FALSE))</f>
        <v>27</v>
      </c>
      <c r="U199" s="64">
        <f>IFERROR(VLOOKUP(D199,Patents!$B$6:$V$493,12,FALSE)/VLOOKUP(D199,Patents!$B$6:$V$493,13,FALSE),"")</f>
        <v>0.85185185185185186</v>
      </c>
      <c r="V199" s="64">
        <f>IFERROR(VLOOKUP(D199,Patents!$B$6:$V$493,16,FALSE)/VLOOKUP(D199,Patents!$B$6:$V$493,17,FALSE),"")</f>
        <v>0.86363636363636365</v>
      </c>
      <c r="W199" s="56" t="str">
        <f>IF(ISERROR(VLOOKUP(D199,'OFR Regulations'!B:D,3,FALSE)),"",VLOOKUP(D199,'OFR Regulations'!B:D,3,FALSE))</f>
        <v/>
      </c>
      <c r="X199" s="56" t="str">
        <f>IF(ISERROR(VLOOKUP(D199,'Reg List Summary'!$A$2:$D$141,4,FALSE)),"",VLOOKUP(D199,'Reg List Summary'!$A$2:$D$141,4,FALSE))</f>
        <v/>
      </c>
      <c r="Y199" s="56" t="b">
        <f t="shared" si="15"/>
        <v>1</v>
      </c>
      <c r="Z199" s="56">
        <f t="shared" si="16"/>
        <v>0</v>
      </c>
    </row>
    <row r="200" spans="1:26" x14ac:dyDescent="0.3">
      <c r="A200" s="56" t="s">
        <v>1354</v>
      </c>
      <c r="B200" s="56" t="s">
        <v>1107</v>
      </c>
      <c r="C200" s="57" t="s">
        <v>1353</v>
      </c>
      <c r="D200" s="57" t="s">
        <v>426</v>
      </c>
      <c r="E200" s="56">
        <v>170231</v>
      </c>
      <c r="F200" s="62">
        <f>VLOOKUP(D200,Table10[],6,FALSE)</f>
        <v>0</v>
      </c>
      <c r="G200" s="62">
        <f>IF(VLOOKUP(D200,Table10[],9,FALSE)="Y",1,0)</f>
        <v>0</v>
      </c>
      <c r="H200" s="62" t="str">
        <f>VLOOKUP(D200,Table10[],4,FALSE)</f>
        <v>Inactive</v>
      </c>
      <c r="I200" s="62">
        <f>IF(VLOOKUP(D200,Table10[],7,FALSE)="L",1,IF(VLOOKUP(D200,Table10[],7,FALSE)="H",1.5, 0))</f>
        <v>0</v>
      </c>
      <c r="J200" s="62">
        <f>IF(VLOOKUP(D200,Table10[],5,FALSE)&gt;0, 1,0)</f>
        <v>1</v>
      </c>
      <c r="K200" s="56" t="s">
        <v>427</v>
      </c>
      <c r="L200" s="56" t="str">
        <f>IF(VLOOKUP(C200,Synonyms!$A$2:$E$490,5,FALSE)=0,"",VLOOKUP(C200,Synonyms!$A$2:$E$490,5,FALSE))</f>
        <v>Tetrabromobisphenol S</v>
      </c>
      <c r="M200" s="56">
        <v>0</v>
      </c>
      <c r="N200" s="56">
        <v>0</v>
      </c>
      <c r="O200" s="56">
        <f t="shared" si="13"/>
        <v>0</v>
      </c>
      <c r="P200" s="56">
        <f t="shared" si="14"/>
        <v>2</v>
      </c>
      <c r="Q200" s="56">
        <f>IF(VLOOKUP(D200,Table10[],8,FALSE)=0,"",VLOOKUP(D200,Table10[],8,FALSE))</f>
        <v>1</v>
      </c>
      <c r="R200" s="56" t="s">
        <v>1060</v>
      </c>
      <c r="S200" s="56">
        <v>0.52190000000000003</v>
      </c>
      <c r="T200" s="63">
        <f>IF(E200="nan","No CID", VLOOKUP(D200,Patents!$B$6:$V$493,13,FALSE))</f>
        <v>5233</v>
      </c>
      <c r="U200" s="64">
        <f>IFERROR(VLOOKUP(D200,Patents!$B$6:$V$493,12,FALSE)/VLOOKUP(D200,Patents!$B$6:$V$493,13,FALSE),"")</f>
        <v>0.62468947066692149</v>
      </c>
      <c r="V200" s="64">
        <f>IFERROR(VLOOKUP(D200,Patents!$B$6:$V$493,16,FALSE)/VLOOKUP(D200,Patents!$B$6:$V$493,17,FALSE),"")</f>
        <v>0.70114068441064636</v>
      </c>
      <c r="W200" s="56" t="str">
        <f>IF(ISERROR(VLOOKUP(D200,'OFR Regulations'!B:D,3,FALSE)),"",VLOOKUP(D200,'OFR Regulations'!B:D,3,FALSE))</f>
        <v/>
      </c>
      <c r="X200" s="56" t="str">
        <f>IF(ISERROR(VLOOKUP(D200,'Reg List Summary'!$A$2:$D$141,4,FALSE)),"",VLOOKUP(D200,'Reg List Summary'!$A$2:$D$141,4,FALSE))</f>
        <v/>
      </c>
      <c r="Y200" s="56" t="b">
        <f t="shared" si="15"/>
        <v>1</v>
      </c>
      <c r="Z200" s="56">
        <f t="shared" si="16"/>
        <v>0</v>
      </c>
    </row>
    <row r="201" spans="1:26" x14ac:dyDescent="0.3">
      <c r="A201" s="56" t="s">
        <v>1356</v>
      </c>
      <c r="B201" s="56" t="s">
        <v>1092</v>
      </c>
      <c r="C201" s="57" t="s">
        <v>1355</v>
      </c>
      <c r="D201" s="57" t="s">
        <v>428</v>
      </c>
      <c r="E201" s="56">
        <v>22833475</v>
      </c>
      <c r="F201" s="62">
        <f>VLOOKUP(D201,Table10[],6,FALSE)</f>
        <v>0</v>
      </c>
      <c r="G201" s="62">
        <f>IF(VLOOKUP(D201,Table10[],9,FALSE)="Y",1,0)</f>
        <v>0</v>
      </c>
      <c r="H201" s="62" t="str">
        <f>VLOOKUP(D201,Table10[],4,FALSE)</f>
        <v>Active</v>
      </c>
      <c r="I201" s="62">
        <f>IF(VLOOKUP(D201,Table10[],7,FALSE)="L",1,IF(VLOOKUP(D201,Table10[],7,FALSE)="H",1.5, 0))</f>
        <v>0</v>
      </c>
      <c r="J201" s="62">
        <f>IF(VLOOKUP(D201,Table10[],5,FALSE)&gt;0, 1,0)</f>
        <v>1</v>
      </c>
      <c r="K201" s="56" t="s">
        <v>429</v>
      </c>
      <c r="L201" s="56" t="str">
        <f>IF(VLOOKUP(C201,Synonyms!$A$2:$E$490,5,FALSE)=0,"",VLOOKUP(C201,Synonyms!$A$2:$E$490,5,FALSE))</f>
        <v/>
      </c>
      <c r="M201" s="56">
        <v>0</v>
      </c>
      <c r="N201" s="56">
        <v>0</v>
      </c>
      <c r="O201" s="56">
        <f t="shared" si="13"/>
        <v>1</v>
      </c>
      <c r="P201" s="56">
        <f t="shared" si="14"/>
        <v>1</v>
      </c>
      <c r="Q201" s="56">
        <f>IF(VLOOKUP(D201,Table10[],8,FALSE)=0,"",VLOOKUP(D201,Table10[],8,FALSE))</f>
        <v>2</v>
      </c>
      <c r="R201" s="56" t="s">
        <v>1060</v>
      </c>
      <c r="S201" s="56">
        <v>0.99709999999999999</v>
      </c>
      <c r="T201" s="63">
        <f>IF(E201="nan","No CID", VLOOKUP(D201,Patents!$B$6:$V$493,13,FALSE))</f>
        <v>0</v>
      </c>
      <c r="U201" s="64" t="str">
        <f>IFERROR(VLOOKUP(D201,Patents!$B$6:$V$493,12,FALSE)/VLOOKUP(D201,Patents!$B$6:$V$493,13,FALSE),"")</f>
        <v/>
      </c>
      <c r="V201" s="64" t="str">
        <f>IFERROR(VLOOKUP(D201,Patents!$B$6:$V$493,16,FALSE)/VLOOKUP(D201,Patents!$B$6:$V$493,17,FALSE),"")</f>
        <v/>
      </c>
      <c r="W201" s="56">
        <f>IF(ISERROR(VLOOKUP(D201,'OFR Regulations'!B:D,3,FALSE)),"",VLOOKUP(D201,'OFR Regulations'!B:D,3,FALSE))</f>
        <v>4</v>
      </c>
      <c r="X201" s="56">
        <f>IF(ISERROR(VLOOKUP(D201,'Reg List Summary'!$A$2:$D$141,4,FALSE)),"",VLOOKUP(D201,'Reg List Summary'!$A$2:$D$141,4,FALSE))</f>
        <v>4</v>
      </c>
      <c r="Y201" s="56" t="b">
        <f t="shared" si="15"/>
        <v>1</v>
      </c>
      <c r="Z201" s="56">
        <f t="shared" si="16"/>
        <v>0</v>
      </c>
    </row>
    <row r="202" spans="1:26" x14ac:dyDescent="0.3">
      <c r="A202" s="56" t="s">
        <v>2072</v>
      </c>
      <c r="B202" s="56" t="s">
        <v>1064</v>
      </c>
      <c r="C202" s="57" t="s">
        <v>2071</v>
      </c>
      <c r="D202" s="57" t="s">
        <v>990</v>
      </c>
      <c r="E202" s="56">
        <v>38388</v>
      </c>
      <c r="F202" s="62">
        <f>VLOOKUP(D202,Table10[],6,FALSE)</f>
        <v>0</v>
      </c>
      <c r="G202" s="62">
        <f>IF(VLOOKUP(D202,Table10[],9,FALSE)="Y",1,0)</f>
        <v>0</v>
      </c>
      <c r="H202" s="62">
        <f>VLOOKUP(D202,Table10[],4,FALSE)</f>
        <v>0</v>
      </c>
      <c r="I202" s="62">
        <f>IF(VLOOKUP(D202,Table10[],7,FALSE)="L",1,IF(VLOOKUP(D202,Table10[],7,FALSE)="H",1.5, 0))</f>
        <v>0</v>
      </c>
      <c r="J202" s="62">
        <f>IF(VLOOKUP(D202,Table10[],5,FALSE)&gt;0, 1,0)</f>
        <v>1</v>
      </c>
      <c r="K202" s="56" t="s">
        <v>991</v>
      </c>
      <c r="L202" s="56" t="str">
        <f>IF(VLOOKUP(C202,Synonyms!$A$2:$E$490,5,FALSE)=0,"",VLOOKUP(C202,Synonyms!$A$2:$E$490,5,FALSE))</f>
        <v/>
      </c>
      <c r="M202" s="56">
        <v>0</v>
      </c>
      <c r="N202" s="56">
        <v>0</v>
      </c>
      <c r="O202" s="56">
        <f t="shared" si="13"/>
        <v>0</v>
      </c>
      <c r="P202" s="56">
        <f t="shared" si="14"/>
        <v>1</v>
      </c>
      <c r="Q202" s="56" t="str">
        <f>IF(VLOOKUP(D202,Table10[],8,FALSE)=0,"",VLOOKUP(D202,Table10[],8,FALSE))</f>
        <v/>
      </c>
      <c r="R202" s="56"/>
      <c r="S202" s="56">
        <v>0.96757753999999996</v>
      </c>
      <c r="T202" s="63">
        <f>IF(E202="nan","No CID", VLOOKUP(D202,Patents!$B$6:$V$493,13,FALSE))</f>
        <v>3094</v>
      </c>
      <c r="U202" s="64">
        <f>IFERROR(VLOOKUP(D202,Patents!$B$6:$V$493,12,FALSE)/VLOOKUP(D202,Patents!$B$6:$V$493,13,FALSE),"")</f>
        <v>0.7178409825468649</v>
      </c>
      <c r="V202" s="64">
        <f>IFERROR(VLOOKUP(D202,Patents!$B$6:$V$493,16,FALSE)/VLOOKUP(D202,Patents!$B$6:$V$493,17,FALSE),"")</f>
        <v>0.6</v>
      </c>
      <c r="W202" s="56" t="str">
        <f>IF(ISERROR(VLOOKUP(D202,'OFR Regulations'!B:D,3,FALSE)),"",VLOOKUP(D202,'OFR Regulations'!B:D,3,FALSE))</f>
        <v/>
      </c>
      <c r="X202" s="56" t="str">
        <f>IF(ISERROR(VLOOKUP(D202,'Reg List Summary'!$A$2:$D$141,4,FALSE)),"",VLOOKUP(D202,'Reg List Summary'!$A$2:$D$141,4,FALSE))</f>
        <v/>
      </c>
      <c r="Y202" s="56" t="b">
        <f t="shared" si="15"/>
        <v>1</v>
      </c>
      <c r="Z202" s="56">
        <f t="shared" si="16"/>
        <v>0</v>
      </c>
    </row>
    <row r="203" spans="1:26" x14ac:dyDescent="0.3">
      <c r="A203" s="56" t="s">
        <v>1757</v>
      </c>
      <c r="B203" s="56" t="s">
        <v>1092</v>
      </c>
      <c r="C203" s="57" t="s">
        <v>1756</v>
      </c>
      <c r="D203" s="57" t="s">
        <v>470</v>
      </c>
      <c r="E203" s="56">
        <v>71363340</v>
      </c>
      <c r="F203" s="62">
        <f>VLOOKUP(D203,Table10[],6,FALSE)</f>
        <v>0</v>
      </c>
      <c r="G203" s="62">
        <f>IF(VLOOKUP(D203,Table10[],9,FALSE)="Y",1,0)</f>
        <v>0</v>
      </c>
      <c r="H203" s="62">
        <f>VLOOKUP(D203,Table10[],4,FALSE)</f>
        <v>0</v>
      </c>
      <c r="I203" s="62">
        <f>IF(VLOOKUP(D203,Table10[],7,FALSE)="L",1,IF(VLOOKUP(D203,Table10[],7,FALSE)="H",1.5, 0))</f>
        <v>0</v>
      </c>
      <c r="J203" s="62">
        <f>IF(VLOOKUP(D203,Table10[],5,FALSE)&gt;0, 1,0)</f>
        <v>0</v>
      </c>
      <c r="K203" s="56" t="s">
        <v>471</v>
      </c>
      <c r="L203" s="56" t="str">
        <f>IF(VLOOKUP(C203,Synonyms!$A$2:$E$490,5,FALSE)=0,"",VLOOKUP(C203,Synonyms!$A$2:$E$490,5,FALSE))</f>
        <v>BDE-156</v>
      </c>
      <c r="M203" s="56">
        <v>0</v>
      </c>
      <c r="N203" s="56">
        <v>1</v>
      </c>
      <c r="O203" s="56">
        <f t="shared" si="13"/>
        <v>0</v>
      </c>
      <c r="P203" s="56">
        <f t="shared" si="14"/>
        <v>0</v>
      </c>
      <c r="Q203" s="56">
        <f>IF(VLOOKUP(D203,Table10[],8,FALSE)=0,"",VLOOKUP(D203,Table10[],8,FALSE))</f>
        <v>1</v>
      </c>
      <c r="R203" s="56" t="s">
        <v>1056</v>
      </c>
      <c r="S203" s="56">
        <v>0.99480000000000002</v>
      </c>
      <c r="T203" s="63">
        <f>IF(E203="nan","No CID", VLOOKUP(D203,Patents!$B$6:$V$493,13,FALSE))</f>
        <v>9</v>
      </c>
      <c r="U203" s="64">
        <f>IFERROR(VLOOKUP(D203,Patents!$B$6:$V$493,12,FALSE)/VLOOKUP(D203,Patents!$B$6:$V$493,13,FALSE),"")</f>
        <v>1</v>
      </c>
      <c r="V203" s="64" t="str">
        <f>IFERROR(VLOOKUP(D203,Patents!$B$6:$V$493,16,FALSE)/VLOOKUP(D203,Patents!$B$6:$V$493,17,FALSE),"")</f>
        <v/>
      </c>
      <c r="W203" s="56" t="str">
        <f>IF(ISERROR(VLOOKUP(D203,'OFR Regulations'!B:D,3,FALSE)),"",VLOOKUP(D203,'OFR Regulations'!B:D,3,FALSE))</f>
        <v/>
      </c>
      <c r="X203" s="56" t="str">
        <f>IF(ISERROR(VLOOKUP(D203,'Reg List Summary'!$A$2:$D$141,4,FALSE)),"",VLOOKUP(D203,'Reg List Summary'!$A$2:$D$141,4,FALSE))</f>
        <v/>
      </c>
      <c r="Y203" s="56" t="b">
        <f t="shared" si="15"/>
        <v>1</v>
      </c>
      <c r="Z203" s="56">
        <f t="shared" si="16"/>
        <v>0</v>
      </c>
    </row>
    <row r="204" spans="1:26" x14ac:dyDescent="0.3">
      <c r="A204" s="56" t="s">
        <v>1759</v>
      </c>
      <c r="B204" s="56" t="s">
        <v>1092</v>
      </c>
      <c r="C204" s="57" t="s">
        <v>1758</v>
      </c>
      <c r="D204" s="57" t="s">
        <v>472</v>
      </c>
      <c r="E204" s="56">
        <v>71362095</v>
      </c>
      <c r="F204" s="62">
        <f>VLOOKUP(D204,Table10[],6,FALSE)</f>
        <v>0</v>
      </c>
      <c r="G204" s="62">
        <f>IF(VLOOKUP(D204,Table10[],9,FALSE)="Y",1,0)</f>
        <v>0</v>
      </c>
      <c r="H204" s="62">
        <f>VLOOKUP(D204,Table10[],4,FALSE)</f>
        <v>0</v>
      </c>
      <c r="I204" s="62">
        <f>IF(VLOOKUP(D204,Table10[],7,FALSE)="L",1,IF(VLOOKUP(D204,Table10[],7,FALSE)="H",1.5, 0))</f>
        <v>0</v>
      </c>
      <c r="J204" s="62">
        <f>IF(VLOOKUP(D204,Table10[],5,FALSE)&gt;0, 1,0)</f>
        <v>0</v>
      </c>
      <c r="K204" s="56" t="s">
        <v>473</v>
      </c>
      <c r="L204" s="56" t="str">
        <f>IF(VLOOKUP(C204,Synonyms!$A$2:$E$490,5,FALSE)=0,"",VLOOKUP(C204,Synonyms!$A$2:$E$490,5,FALSE))</f>
        <v/>
      </c>
      <c r="M204" s="56">
        <v>0</v>
      </c>
      <c r="N204" s="56">
        <v>1</v>
      </c>
      <c r="O204" s="56">
        <f t="shared" si="13"/>
        <v>0</v>
      </c>
      <c r="P204" s="56">
        <f t="shared" si="14"/>
        <v>0</v>
      </c>
      <c r="Q204" s="56" t="str">
        <f>IF(VLOOKUP(D204,Table10[],8,FALSE)=0,"",VLOOKUP(D204,Table10[],8,FALSE))</f>
        <v/>
      </c>
      <c r="R204" s="56" t="s">
        <v>1119</v>
      </c>
      <c r="S204" s="56">
        <v>0.99539999999999995</v>
      </c>
      <c r="T204" s="63">
        <f>IF(E204="nan","No CID", VLOOKUP(D204,Patents!$B$6:$V$493,13,FALSE))</f>
        <v>0</v>
      </c>
      <c r="U204" s="64" t="str">
        <f>IFERROR(VLOOKUP(D204,Patents!$B$6:$V$493,12,FALSE)/VLOOKUP(D204,Patents!$B$6:$V$493,13,FALSE),"")</f>
        <v/>
      </c>
      <c r="V204" s="64" t="str">
        <f>IFERROR(VLOOKUP(D204,Patents!$B$6:$V$493,16,FALSE)/VLOOKUP(D204,Patents!$B$6:$V$493,17,FALSE),"")</f>
        <v/>
      </c>
      <c r="W204" s="56" t="str">
        <f>IF(ISERROR(VLOOKUP(D204,'OFR Regulations'!B:D,3,FALSE)),"",VLOOKUP(D204,'OFR Regulations'!B:D,3,FALSE))</f>
        <v/>
      </c>
      <c r="X204" s="56" t="str">
        <f>IF(ISERROR(VLOOKUP(D204,'Reg List Summary'!$A$2:$D$141,4,FALSE)),"",VLOOKUP(D204,'Reg List Summary'!$A$2:$D$141,4,FALSE))</f>
        <v/>
      </c>
      <c r="Y204" s="56" t="b">
        <f t="shared" si="15"/>
        <v>1</v>
      </c>
      <c r="Z204" s="56">
        <f t="shared" si="16"/>
        <v>0</v>
      </c>
    </row>
    <row r="205" spans="1:26" x14ac:dyDescent="0.3">
      <c r="A205" s="56" t="s">
        <v>1358</v>
      </c>
      <c r="B205" s="56" t="s">
        <v>1095</v>
      </c>
      <c r="C205" s="57" t="s">
        <v>1357</v>
      </c>
      <c r="D205" s="57" t="s">
        <v>434</v>
      </c>
      <c r="E205" s="56">
        <v>93224</v>
      </c>
      <c r="F205" s="62">
        <f>VLOOKUP(D205,Table10[],6,FALSE)</f>
        <v>0</v>
      </c>
      <c r="G205" s="62">
        <f>IF(VLOOKUP(D205,Table10[],9,FALSE)="Y",1,0)</f>
        <v>0</v>
      </c>
      <c r="H205" s="62" t="str">
        <f>VLOOKUP(D205,Table10[],4,FALSE)</f>
        <v>Inactive</v>
      </c>
      <c r="I205" s="62">
        <f>IF(VLOOKUP(D205,Table10[],7,FALSE)="L",1,IF(VLOOKUP(D205,Table10[],7,FALSE)="H",1.5, 0))</f>
        <v>0</v>
      </c>
      <c r="J205" s="62">
        <f>IF(VLOOKUP(D205,Table10[],5,FALSE)&gt;0, 1,0)</f>
        <v>0</v>
      </c>
      <c r="K205" s="56" t="s">
        <v>435</v>
      </c>
      <c r="L205" s="56" t="str">
        <f>IF(VLOOKUP(C205,Synonyms!$A$2:$E$490,5,FALSE)=0,"",VLOOKUP(C205,Synonyms!$A$2:$E$490,5,FALSE))</f>
        <v/>
      </c>
      <c r="M205" s="56">
        <v>0</v>
      </c>
      <c r="N205" s="56">
        <v>0</v>
      </c>
      <c r="O205" s="56">
        <f t="shared" si="13"/>
        <v>0</v>
      </c>
      <c r="P205" s="56">
        <f t="shared" si="14"/>
        <v>1</v>
      </c>
      <c r="Q205" s="56" t="str">
        <f>IF(VLOOKUP(D205,Table10[],8,FALSE)=0,"",VLOOKUP(D205,Table10[],8,FALSE))</f>
        <v/>
      </c>
      <c r="R205" s="56" t="s">
        <v>1056</v>
      </c>
      <c r="S205" s="56">
        <v>0.94699999999999995</v>
      </c>
      <c r="T205" s="63">
        <f>IF(E205="nan","No CID", VLOOKUP(D205,Patents!$B$6:$V$493,13,FALSE))</f>
        <v>2</v>
      </c>
      <c r="U205" s="64">
        <f>IFERROR(VLOOKUP(D205,Patents!$B$6:$V$493,12,FALSE)/VLOOKUP(D205,Patents!$B$6:$V$493,13,FALSE),"")</f>
        <v>0</v>
      </c>
      <c r="V205" s="64">
        <f>IFERROR(VLOOKUP(D205,Patents!$B$6:$V$493,16,FALSE)/VLOOKUP(D205,Patents!$B$6:$V$493,17,FALSE),"")</f>
        <v>0</v>
      </c>
      <c r="W205" s="56" t="str">
        <f>IF(ISERROR(VLOOKUP(D205,'OFR Regulations'!B:D,3,FALSE)),"",VLOOKUP(D205,'OFR Regulations'!B:D,3,FALSE))</f>
        <v/>
      </c>
      <c r="X205" s="56" t="str">
        <f>IF(ISERROR(VLOOKUP(D205,'Reg List Summary'!$A$2:$D$141,4,FALSE)),"",VLOOKUP(D205,'Reg List Summary'!$A$2:$D$141,4,FALSE))</f>
        <v/>
      </c>
      <c r="Y205" s="56" t="b">
        <f t="shared" si="15"/>
        <v>1</v>
      </c>
      <c r="Z205" s="56">
        <f t="shared" si="16"/>
        <v>0</v>
      </c>
    </row>
    <row r="206" spans="1:26" x14ac:dyDescent="0.3">
      <c r="A206" s="56" t="s">
        <v>1761</v>
      </c>
      <c r="B206" s="56" t="s">
        <v>1092</v>
      </c>
      <c r="C206" s="57" t="s">
        <v>1760</v>
      </c>
      <c r="D206" s="57" t="s">
        <v>474</v>
      </c>
      <c r="E206" s="56">
        <v>71362056</v>
      </c>
      <c r="F206" s="62">
        <f>VLOOKUP(D206,Table10[],6,FALSE)</f>
        <v>0</v>
      </c>
      <c r="G206" s="62">
        <f>IF(VLOOKUP(D206,Table10[],9,FALSE)="Y",1,0)</f>
        <v>0</v>
      </c>
      <c r="H206" s="62">
        <f>VLOOKUP(D206,Table10[],4,FALSE)</f>
        <v>0</v>
      </c>
      <c r="I206" s="62">
        <f>IF(VLOOKUP(D206,Table10[],7,FALSE)="L",1,IF(VLOOKUP(D206,Table10[],7,FALSE)="H",1.5, 0))</f>
        <v>0</v>
      </c>
      <c r="J206" s="62">
        <f>IF(VLOOKUP(D206,Table10[],5,FALSE)&gt;0, 1,0)</f>
        <v>0</v>
      </c>
      <c r="K206" s="56" t="s">
        <v>475</v>
      </c>
      <c r="L206" s="56" t="str">
        <f>IF(VLOOKUP(C206,Synonyms!$A$2:$E$490,5,FALSE)=0,"",VLOOKUP(C206,Synonyms!$A$2:$E$490,5,FALSE))</f>
        <v/>
      </c>
      <c r="M206" s="56">
        <v>0</v>
      </c>
      <c r="N206" s="56">
        <v>1</v>
      </c>
      <c r="O206" s="56">
        <f t="shared" si="13"/>
        <v>0</v>
      </c>
      <c r="P206" s="56">
        <f t="shared" si="14"/>
        <v>0</v>
      </c>
      <c r="Q206" s="56" t="str">
        <f>IF(VLOOKUP(D206,Table10[],8,FALSE)=0,"",VLOOKUP(D206,Table10[],8,FALSE))</f>
        <v/>
      </c>
      <c r="R206" s="56" t="s">
        <v>1119</v>
      </c>
      <c r="S206" s="56">
        <v>0.99539999999999995</v>
      </c>
      <c r="T206" s="63">
        <f>IF(E206="nan","No CID", VLOOKUP(D206,Patents!$B$6:$V$493,13,FALSE))</f>
        <v>0</v>
      </c>
      <c r="U206" s="64" t="str">
        <f>IFERROR(VLOOKUP(D206,Patents!$B$6:$V$493,12,FALSE)/VLOOKUP(D206,Patents!$B$6:$V$493,13,FALSE),"")</f>
        <v/>
      </c>
      <c r="V206" s="64" t="str">
        <f>IFERROR(VLOOKUP(D206,Patents!$B$6:$V$493,16,FALSE)/VLOOKUP(D206,Patents!$B$6:$V$493,17,FALSE),"")</f>
        <v/>
      </c>
      <c r="W206" s="56" t="str">
        <f>IF(ISERROR(VLOOKUP(D206,'OFR Regulations'!B:D,3,FALSE)),"",VLOOKUP(D206,'OFR Regulations'!B:D,3,FALSE))</f>
        <v/>
      </c>
      <c r="X206" s="56" t="str">
        <f>IF(ISERROR(VLOOKUP(D206,'Reg List Summary'!$A$2:$D$141,4,FALSE)),"",VLOOKUP(D206,'Reg List Summary'!$A$2:$D$141,4,FALSE))</f>
        <v/>
      </c>
      <c r="Y206" s="56" t="b">
        <f t="shared" si="15"/>
        <v>1</v>
      </c>
      <c r="Z206" s="56">
        <f t="shared" si="16"/>
        <v>0</v>
      </c>
    </row>
    <row r="207" spans="1:26" x14ac:dyDescent="0.3">
      <c r="A207" s="56" t="s">
        <v>1763</v>
      </c>
      <c r="B207" s="56" t="s">
        <v>1092</v>
      </c>
      <c r="C207" s="57" t="s">
        <v>1762</v>
      </c>
      <c r="D207" s="57" t="s">
        <v>476</v>
      </c>
      <c r="E207" s="56">
        <v>85816924</v>
      </c>
      <c r="F207" s="62">
        <f>VLOOKUP(D207,Table10[],6,FALSE)</f>
        <v>0</v>
      </c>
      <c r="G207" s="62">
        <f>IF(VLOOKUP(D207,Table10[],9,FALSE)="Y",1,0)</f>
        <v>0</v>
      </c>
      <c r="H207" s="62">
        <f>VLOOKUP(D207,Table10[],4,FALSE)</f>
        <v>0</v>
      </c>
      <c r="I207" s="62">
        <f>IF(VLOOKUP(D207,Table10[],7,FALSE)="L",1,IF(VLOOKUP(D207,Table10[],7,FALSE)="H",1.5, 0))</f>
        <v>0</v>
      </c>
      <c r="J207" s="62">
        <f>IF(VLOOKUP(D207,Table10[],5,FALSE)&gt;0, 1,0)</f>
        <v>0</v>
      </c>
      <c r="K207" s="56" t="s">
        <v>477</v>
      </c>
      <c r="L207" s="56" t="str">
        <f>IF(VLOOKUP(C207,Synonyms!$A$2:$E$490,5,FALSE)=0,"",VLOOKUP(C207,Synonyms!$A$2:$E$490,5,FALSE))</f>
        <v/>
      </c>
      <c r="M207" s="56">
        <v>0</v>
      </c>
      <c r="N207" s="56">
        <v>1</v>
      </c>
      <c r="O207" s="56">
        <f t="shared" si="13"/>
        <v>0</v>
      </c>
      <c r="P207" s="56">
        <f t="shared" si="14"/>
        <v>0</v>
      </c>
      <c r="Q207" s="56" t="str">
        <f>IF(VLOOKUP(D207,Table10[],8,FALSE)=0,"",VLOOKUP(D207,Table10[],8,FALSE))</f>
        <v/>
      </c>
      <c r="R207" s="56" t="s">
        <v>1119</v>
      </c>
      <c r="S207" s="56">
        <v>0.96879999999999999</v>
      </c>
      <c r="T207" s="63">
        <f>IF(E207="nan","No CID", VLOOKUP(D207,Patents!$B$6:$V$493,13,FALSE))</f>
        <v>0</v>
      </c>
      <c r="U207" s="64" t="str">
        <f>IFERROR(VLOOKUP(D207,Patents!$B$6:$V$493,12,FALSE)/VLOOKUP(D207,Patents!$B$6:$V$493,13,FALSE),"")</f>
        <v/>
      </c>
      <c r="V207" s="64" t="str">
        <f>IFERROR(VLOOKUP(D207,Patents!$B$6:$V$493,16,FALSE)/VLOOKUP(D207,Patents!$B$6:$V$493,17,FALSE),"")</f>
        <v/>
      </c>
      <c r="W207" s="56" t="str">
        <f>IF(ISERROR(VLOOKUP(D207,'OFR Regulations'!B:D,3,FALSE)),"",VLOOKUP(D207,'OFR Regulations'!B:D,3,FALSE))</f>
        <v/>
      </c>
      <c r="X207" s="56" t="str">
        <f>IF(ISERROR(VLOOKUP(D207,'Reg List Summary'!$A$2:$D$141,4,FALSE)),"",VLOOKUP(D207,'Reg List Summary'!$A$2:$D$141,4,FALSE))</f>
        <v/>
      </c>
      <c r="Y207" s="56" t="b">
        <f t="shared" si="15"/>
        <v>1</v>
      </c>
      <c r="Z207" s="56">
        <f t="shared" si="16"/>
        <v>0</v>
      </c>
    </row>
    <row r="208" spans="1:26" x14ac:dyDescent="0.3">
      <c r="A208" s="56" t="s">
        <v>1765</v>
      </c>
      <c r="B208" s="56" t="s">
        <v>1092</v>
      </c>
      <c r="C208" s="57" t="s">
        <v>1764</v>
      </c>
      <c r="D208" s="57" t="s">
        <v>478</v>
      </c>
      <c r="E208" s="56">
        <v>71362053</v>
      </c>
      <c r="F208" s="62">
        <f>VLOOKUP(D208,Table10[],6,FALSE)</f>
        <v>0</v>
      </c>
      <c r="G208" s="62">
        <f>IF(VLOOKUP(D208,Table10[],9,FALSE)="Y",1,0)</f>
        <v>0</v>
      </c>
      <c r="H208" s="62">
        <f>VLOOKUP(D208,Table10[],4,FALSE)</f>
        <v>0</v>
      </c>
      <c r="I208" s="62">
        <f>IF(VLOOKUP(D208,Table10[],7,FALSE)="L",1,IF(VLOOKUP(D208,Table10[],7,FALSE)="H",1.5, 0))</f>
        <v>0</v>
      </c>
      <c r="J208" s="62">
        <f>IF(VLOOKUP(D208,Table10[],5,FALSE)&gt;0, 1,0)</f>
        <v>0</v>
      </c>
      <c r="K208" s="56" t="s">
        <v>479</v>
      </c>
      <c r="L208" s="56" t="str">
        <f>IF(VLOOKUP(C208,Synonyms!$A$2:$E$490,5,FALSE)=0,"",VLOOKUP(C208,Synonyms!$A$2:$E$490,5,FALSE))</f>
        <v>BDE-39</v>
      </c>
      <c r="M208" s="56">
        <v>0</v>
      </c>
      <c r="N208" s="56">
        <v>1</v>
      </c>
      <c r="O208" s="56">
        <f t="shared" si="13"/>
        <v>0</v>
      </c>
      <c r="P208" s="56">
        <f t="shared" si="14"/>
        <v>0</v>
      </c>
      <c r="Q208" s="56" t="str">
        <f>IF(VLOOKUP(D208,Table10[],8,FALSE)=0,"",VLOOKUP(D208,Table10[],8,FALSE))</f>
        <v/>
      </c>
      <c r="R208" s="56" t="s">
        <v>1119</v>
      </c>
      <c r="S208" s="56">
        <v>0.95289999999999997</v>
      </c>
      <c r="T208" s="63">
        <f>IF(E208="nan","No CID", VLOOKUP(D208,Patents!$B$6:$V$493,13,FALSE))</f>
        <v>0</v>
      </c>
      <c r="U208" s="64" t="str">
        <f>IFERROR(VLOOKUP(D208,Patents!$B$6:$V$493,12,FALSE)/VLOOKUP(D208,Patents!$B$6:$V$493,13,FALSE),"")</f>
        <v/>
      </c>
      <c r="V208" s="64" t="str">
        <f>IFERROR(VLOOKUP(D208,Patents!$B$6:$V$493,16,FALSE)/VLOOKUP(D208,Patents!$B$6:$V$493,17,FALSE),"")</f>
        <v/>
      </c>
      <c r="W208" s="56" t="str">
        <f>IF(ISERROR(VLOOKUP(D208,'OFR Regulations'!B:D,3,FALSE)),"",VLOOKUP(D208,'OFR Regulations'!B:D,3,FALSE))</f>
        <v/>
      </c>
      <c r="X208" s="56" t="str">
        <f>IF(ISERROR(VLOOKUP(D208,'Reg List Summary'!$A$2:$D$141,4,FALSE)),"",VLOOKUP(D208,'Reg List Summary'!$A$2:$D$141,4,FALSE))</f>
        <v/>
      </c>
      <c r="Y208" s="56" t="b">
        <f t="shared" si="15"/>
        <v>1</v>
      </c>
      <c r="Z208" s="56">
        <f t="shared" si="16"/>
        <v>0</v>
      </c>
    </row>
    <row r="209" spans="1:26" x14ac:dyDescent="0.3">
      <c r="A209" s="56" t="s">
        <v>1767</v>
      </c>
      <c r="B209" s="56" t="s">
        <v>1092</v>
      </c>
      <c r="C209" s="57" t="s">
        <v>1766</v>
      </c>
      <c r="D209" s="57" t="s">
        <v>480</v>
      </c>
      <c r="E209" s="56">
        <v>85816926</v>
      </c>
      <c r="F209" s="62">
        <f>VLOOKUP(D209,Table10[],6,FALSE)</f>
        <v>0</v>
      </c>
      <c r="G209" s="62">
        <f>IF(VLOOKUP(D209,Table10[],9,FALSE)="Y",1,0)</f>
        <v>0</v>
      </c>
      <c r="H209" s="62">
        <f>VLOOKUP(D209,Table10[],4,FALSE)</f>
        <v>0</v>
      </c>
      <c r="I209" s="62">
        <f>IF(VLOOKUP(D209,Table10[],7,FALSE)="L",1,IF(VLOOKUP(D209,Table10[],7,FALSE)="H",1.5, 0))</f>
        <v>0</v>
      </c>
      <c r="J209" s="62">
        <f>IF(VLOOKUP(D209,Table10[],5,FALSE)&gt;0, 1,0)</f>
        <v>0</v>
      </c>
      <c r="K209" s="56" t="s">
        <v>481</v>
      </c>
      <c r="L209" s="56" t="str">
        <f>IF(VLOOKUP(C209,Synonyms!$A$2:$E$490,5,FALSE)=0,"",VLOOKUP(C209,Synonyms!$A$2:$E$490,5,FALSE))</f>
        <v/>
      </c>
      <c r="M209" s="56">
        <v>0</v>
      </c>
      <c r="N209" s="56">
        <v>1</v>
      </c>
      <c r="O209" s="56">
        <f t="shared" si="13"/>
        <v>0</v>
      </c>
      <c r="P209" s="56">
        <f t="shared" si="14"/>
        <v>0</v>
      </c>
      <c r="Q209" s="56" t="str">
        <f>IF(VLOOKUP(D209,Table10[],8,FALSE)=0,"",VLOOKUP(D209,Table10[],8,FALSE))</f>
        <v/>
      </c>
      <c r="R209" s="56" t="s">
        <v>1119</v>
      </c>
      <c r="S209" s="56">
        <v>0.99480000000000002</v>
      </c>
      <c r="T209" s="63">
        <f>IF(E209="nan","No CID", VLOOKUP(D209,Patents!$B$6:$V$493,13,FALSE))</f>
        <v>0</v>
      </c>
      <c r="U209" s="64" t="str">
        <f>IFERROR(VLOOKUP(D209,Patents!$B$6:$V$493,12,FALSE)/VLOOKUP(D209,Patents!$B$6:$V$493,13,FALSE),"")</f>
        <v/>
      </c>
      <c r="V209" s="64" t="str">
        <f>IFERROR(VLOOKUP(D209,Patents!$B$6:$V$493,16,FALSE)/VLOOKUP(D209,Patents!$B$6:$V$493,17,FALSE),"")</f>
        <v/>
      </c>
      <c r="W209" s="56" t="str">
        <f>IF(ISERROR(VLOOKUP(D209,'OFR Regulations'!B:D,3,FALSE)),"",VLOOKUP(D209,'OFR Regulations'!B:D,3,FALSE))</f>
        <v/>
      </c>
      <c r="X209" s="56" t="str">
        <f>IF(ISERROR(VLOOKUP(D209,'Reg List Summary'!$A$2:$D$141,4,FALSE)),"",VLOOKUP(D209,'Reg List Summary'!$A$2:$D$141,4,FALSE))</f>
        <v/>
      </c>
      <c r="Y209" s="56" t="b">
        <f t="shared" si="15"/>
        <v>1</v>
      </c>
      <c r="Z209" s="56">
        <f t="shared" si="16"/>
        <v>0</v>
      </c>
    </row>
    <row r="210" spans="1:26" x14ac:dyDescent="0.3">
      <c r="A210" s="56" t="s">
        <v>1769</v>
      </c>
      <c r="B210" s="56" t="s">
        <v>1092</v>
      </c>
      <c r="C210" s="57" t="s">
        <v>1768</v>
      </c>
      <c r="D210" s="57" t="s">
        <v>482</v>
      </c>
      <c r="E210" s="56">
        <v>85816927</v>
      </c>
      <c r="F210" s="62">
        <f>VLOOKUP(D210,Table10[],6,FALSE)</f>
        <v>0</v>
      </c>
      <c r="G210" s="62">
        <f>IF(VLOOKUP(D210,Table10[],9,FALSE)="Y",1,0)</f>
        <v>0</v>
      </c>
      <c r="H210" s="62">
        <f>VLOOKUP(D210,Table10[],4,FALSE)</f>
        <v>0</v>
      </c>
      <c r="I210" s="62">
        <f>IF(VLOOKUP(D210,Table10[],7,FALSE)="L",1,IF(VLOOKUP(D210,Table10[],7,FALSE)="H",1.5, 0))</f>
        <v>0</v>
      </c>
      <c r="J210" s="62">
        <f>IF(VLOOKUP(D210,Table10[],5,FALSE)&gt;0, 1,0)</f>
        <v>0</v>
      </c>
      <c r="K210" s="56" t="s">
        <v>483</v>
      </c>
      <c r="L210" s="56" t="str">
        <f>IF(VLOOKUP(C210,Synonyms!$A$2:$E$490,5,FALSE)=0,"",VLOOKUP(C210,Synonyms!$A$2:$E$490,5,FALSE))</f>
        <v/>
      </c>
      <c r="M210" s="56">
        <v>0</v>
      </c>
      <c r="N210" s="56">
        <v>1</v>
      </c>
      <c r="O210" s="56">
        <f t="shared" si="13"/>
        <v>0</v>
      </c>
      <c r="P210" s="56">
        <f t="shared" si="14"/>
        <v>0</v>
      </c>
      <c r="Q210" s="56" t="str">
        <f>IF(VLOOKUP(D210,Table10[],8,FALSE)=0,"",VLOOKUP(D210,Table10[],8,FALSE))</f>
        <v/>
      </c>
      <c r="R210" s="56" t="s">
        <v>1119</v>
      </c>
      <c r="S210" s="56">
        <v>0.997</v>
      </c>
      <c r="T210" s="63">
        <f>IF(E210="nan","No CID", VLOOKUP(D210,Patents!$B$6:$V$493,13,FALSE))</f>
        <v>0</v>
      </c>
      <c r="U210" s="64" t="str">
        <f>IFERROR(VLOOKUP(D210,Patents!$B$6:$V$493,12,FALSE)/VLOOKUP(D210,Patents!$B$6:$V$493,13,FALSE),"")</f>
        <v/>
      </c>
      <c r="V210" s="64" t="str">
        <f>IFERROR(VLOOKUP(D210,Patents!$B$6:$V$493,16,FALSE)/VLOOKUP(D210,Patents!$B$6:$V$493,17,FALSE),"")</f>
        <v/>
      </c>
      <c r="W210" s="56" t="str">
        <f>IF(ISERROR(VLOOKUP(D210,'OFR Regulations'!B:D,3,FALSE)),"",VLOOKUP(D210,'OFR Regulations'!B:D,3,FALSE))</f>
        <v/>
      </c>
      <c r="X210" s="56" t="str">
        <f>IF(ISERROR(VLOOKUP(D210,'Reg List Summary'!$A$2:$D$141,4,FALSE)),"",VLOOKUP(D210,'Reg List Summary'!$A$2:$D$141,4,FALSE))</f>
        <v/>
      </c>
      <c r="Y210" s="56" t="b">
        <f t="shared" si="15"/>
        <v>1</v>
      </c>
      <c r="Z210" s="56">
        <f t="shared" si="16"/>
        <v>0</v>
      </c>
    </row>
    <row r="211" spans="1:26" x14ac:dyDescent="0.3">
      <c r="A211" s="56" t="s">
        <v>1360</v>
      </c>
      <c r="B211" s="56" t="s">
        <v>1092</v>
      </c>
      <c r="C211" s="57" t="s">
        <v>1359</v>
      </c>
      <c r="D211" s="57" t="s">
        <v>212</v>
      </c>
      <c r="E211" s="56">
        <v>12110098</v>
      </c>
      <c r="F211" s="62">
        <f>VLOOKUP(D211,Table10[],6,FALSE)</f>
        <v>0</v>
      </c>
      <c r="G211" s="62">
        <f>IF(VLOOKUP(D211,Table10[],9,FALSE)="Y",1,0)</f>
        <v>0</v>
      </c>
      <c r="H211" s="62">
        <f>VLOOKUP(D211,Table10[],4,FALSE)</f>
        <v>0</v>
      </c>
      <c r="I211" s="62">
        <f>IF(VLOOKUP(D211,Table10[],7,FALSE)="L",1,IF(VLOOKUP(D211,Table10[],7,FALSE)="H",1.5, 0))</f>
        <v>0</v>
      </c>
      <c r="J211" s="62">
        <f>IF(VLOOKUP(D211,Table10[],5,FALSE)&gt;0, 1,0)</f>
        <v>1</v>
      </c>
      <c r="K211" s="56" t="s">
        <v>213</v>
      </c>
      <c r="L211" s="56" t="str">
        <f>IF(VLOOKUP(C211,Synonyms!$A$2:$E$490,5,FALSE)=0,"",VLOOKUP(C211,Synonyms!$A$2:$E$490,5,FALSE))</f>
        <v>BDE-28</v>
      </c>
      <c r="M211" s="56">
        <v>0</v>
      </c>
      <c r="N211" s="56">
        <v>0</v>
      </c>
      <c r="O211" s="56">
        <f t="shared" si="13"/>
        <v>0</v>
      </c>
      <c r="P211" s="56">
        <f t="shared" si="14"/>
        <v>1</v>
      </c>
      <c r="Q211" s="56">
        <f>IF(VLOOKUP(D211,Table10[],8,FALSE)=0,"",VLOOKUP(D211,Table10[],8,FALSE))</f>
        <v>13</v>
      </c>
      <c r="R211" s="56" t="s">
        <v>1060</v>
      </c>
      <c r="S211" s="56">
        <v>0.9859</v>
      </c>
      <c r="T211" s="63">
        <f>IF(E211="nan","No CID", VLOOKUP(D211,Patents!$B$6:$V$493,13,FALSE))</f>
        <v>31</v>
      </c>
      <c r="U211" s="64">
        <f>IFERROR(VLOOKUP(D211,Patents!$B$6:$V$493,12,FALSE)/VLOOKUP(D211,Patents!$B$6:$V$493,13,FALSE),"")</f>
        <v>0.74193548387096775</v>
      </c>
      <c r="V211" s="64" t="str">
        <f>IFERROR(VLOOKUP(D211,Patents!$B$6:$V$493,16,FALSE)/VLOOKUP(D211,Patents!$B$6:$V$493,17,FALSE),"")</f>
        <v/>
      </c>
      <c r="W211" s="56" t="str">
        <f>IF(ISERROR(VLOOKUP(D211,'OFR Regulations'!B:D,3,FALSE)),"",VLOOKUP(D211,'OFR Regulations'!B:D,3,FALSE))</f>
        <v/>
      </c>
      <c r="X211" s="56" t="str">
        <f>IF(ISERROR(VLOOKUP(D211,'Reg List Summary'!$A$2:$D$141,4,FALSE)),"",VLOOKUP(D211,'Reg List Summary'!$A$2:$D$141,4,FALSE))</f>
        <v/>
      </c>
      <c r="Y211" s="56" t="b">
        <f t="shared" si="15"/>
        <v>1</v>
      </c>
      <c r="Z211" s="56">
        <f t="shared" si="16"/>
        <v>0</v>
      </c>
    </row>
    <row r="212" spans="1:26" x14ac:dyDescent="0.3">
      <c r="A212" s="56" t="s">
        <v>1363</v>
      </c>
      <c r="B212" s="56" t="s">
        <v>1092</v>
      </c>
      <c r="C212" s="57" t="s">
        <v>1361</v>
      </c>
      <c r="D212" s="57" t="s">
        <v>214</v>
      </c>
      <c r="E212" s="56">
        <v>5067511</v>
      </c>
      <c r="F212" s="62">
        <f>VLOOKUP(D212,Table10[],6,FALSE)</f>
        <v>0</v>
      </c>
      <c r="G212" s="62">
        <f>IF(VLOOKUP(D212,Table10[],9,FALSE)="Y",1,0)</f>
        <v>0</v>
      </c>
      <c r="H212" s="62">
        <f>VLOOKUP(D212,Table10[],4,FALSE)</f>
        <v>0</v>
      </c>
      <c r="I212" s="62">
        <f>IF(VLOOKUP(D212,Table10[],7,FALSE)="L",1,IF(VLOOKUP(D212,Table10[],7,FALSE)="H",1.5, 0))</f>
        <v>0</v>
      </c>
      <c r="J212" s="62">
        <f>IF(VLOOKUP(D212,Table10[],5,FALSE)&gt;0, 1,0)</f>
        <v>1</v>
      </c>
      <c r="K212" s="56" t="s">
        <v>1362</v>
      </c>
      <c r="L212" s="56" t="str">
        <f>IF(VLOOKUP(C212,Synonyms!$A$2:$E$490,5,FALSE)=0,"",VLOOKUP(C212,Synonyms!$A$2:$E$490,5,FALSE))</f>
        <v/>
      </c>
      <c r="M212" s="56">
        <v>0</v>
      </c>
      <c r="N212" s="56">
        <v>0</v>
      </c>
      <c r="O212" s="56">
        <f t="shared" si="13"/>
        <v>0</v>
      </c>
      <c r="P212" s="56">
        <f t="shared" si="14"/>
        <v>1</v>
      </c>
      <c r="Q212" s="56" t="str">
        <f>IF(VLOOKUP(D212,Table10[],8,FALSE)=0,"",VLOOKUP(D212,Table10[],8,FALSE))</f>
        <v/>
      </c>
      <c r="R212" s="56" t="s">
        <v>1119</v>
      </c>
      <c r="S212" s="56">
        <v>0.88570000000000004</v>
      </c>
      <c r="T212" s="63">
        <f>IF(E212="nan","No CID", VLOOKUP(D212,Patents!$B$6:$V$493,13,FALSE))</f>
        <v>5</v>
      </c>
      <c r="U212" s="64">
        <f>IFERROR(VLOOKUP(D212,Patents!$B$6:$V$493,12,FALSE)/VLOOKUP(D212,Patents!$B$6:$V$493,13,FALSE),"")</f>
        <v>0</v>
      </c>
      <c r="V212" s="64" t="str">
        <f>IFERROR(VLOOKUP(D212,Patents!$B$6:$V$493,16,FALSE)/VLOOKUP(D212,Patents!$B$6:$V$493,17,FALSE),"")</f>
        <v/>
      </c>
      <c r="W212" s="56" t="str">
        <f>IF(ISERROR(VLOOKUP(D212,'OFR Regulations'!B:D,3,FALSE)),"",VLOOKUP(D212,'OFR Regulations'!B:D,3,FALSE))</f>
        <v/>
      </c>
      <c r="X212" s="56" t="str">
        <f>IF(ISERROR(VLOOKUP(D212,'Reg List Summary'!$A$2:$D$141,4,FALSE)),"",VLOOKUP(D212,'Reg List Summary'!$A$2:$D$141,4,FALSE))</f>
        <v/>
      </c>
      <c r="Y212" s="56" t="b">
        <f t="shared" si="15"/>
        <v>1</v>
      </c>
      <c r="Z212" s="56">
        <f t="shared" si="16"/>
        <v>0</v>
      </c>
    </row>
    <row r="213" spans="1:26" x14ac:dyDescent="0.3">
      <c r="A213" s="56" t="s">
        <v>1181</v>
      </c>
      <c r="B213" s="56" t="s">
        <v>1069</v>
      </c>
      <c r="C213" s="57" t="s">
        <v>1180</v>
      </c>
      <c r="D213" s="57" t="s">
        <v>16</v>
      </c>
      <c r="E213" s="56">
        <v>20113</v>
      </c>
      <c r="F213" s="62">
        <f>VLOOKUP(D213,Table10[],6,FALSE)</f>
        <v>1</v>
      </c>
      <c r="G213" s="62">
        <f>IF(VLOOKUP(D213,Table10[],9,FALSE)="Y",1,0)</f>
        <v>0</v>
      </c>
      <c r="H213" s="62" t="str">
        <f>VLOOKUP(D213,Table10[],4,FALSE)</f>
        <v>Active</v>
      </c>
      <c r="I213" s="62">
        <f>IF(VLOOKUP(D213,Table10[],7,FALSE)="L",1,IF(VLOOKUP(D213,Table10[],7,FALSE)="H",1.5, 0))</f>
        <v>0</v>
      </c>
      <c r="J213" s="62">
        <f>IF(VLOOKUP(D213,Table10[],5,FALSE)&gt;0, 1,0)</f>
        <v>1</v>
      </c>
      <c r="K213" s="56" t="s">
        <v>450</v>
      </c>
      <c r="L213" s="56" t="str">
        <f>IF(VLOOKUP(C213,Synonyms!$A$2:$E$490,5,FALSE)=0,"",VLOOKUP(C213,Synonyms!$A$2:$E$490,5,FALSE))</f>
        <v>TBBPA-BHEE</v>
      </c>
      <c r="M213" s="56">
        <v>0</v>
      </c>
      <c r="N213" s="56">
        <v>0</v>
      </c>
      <c r="O213" s="56">
        <f t="shared" si="13"/>
        <v>2</v>
      </c>
      <c r="P213" s="56">
        <f t="shared" si="14"/>
        <v>1</v>
      </c>
      <c r="Q213" s="56">
        <f>IF(VLOOKUP(D213,Table10[],8,FALSE)=0,"",VLOOKUP(D213,Table10[],8,FALSE))</f>
        <v>3</v>
      </c>
      <c r="R213" s="56" t="s">
        <v>1060</v>
      </c>
      <c r="S213" s="56">
        <v>0.93469999999999998</v>
      </c>
      <c r="T213" s="63">
        <f>IF(E213="nan","No CID", VLOOKUP(D213,Patents!$B$6:$V$493,13,FALSE))</f>
        <v>535</v>
      </c>
      <c r="U213" s="64">
        <f>IFERROR(VLOOKUP(D213,Patents!$B$6:$V$493,12,FALSE)/VLOOKUP(D213,Patents!$B$6:$V$493,13,FALSE),"")</f>
        <v>0.64112149532710283</v>
      </c>
      <c r="V213" s="64">
        <f>IFERROR(VLOOKUP(D213,Patents!$B$6:$V$493,16,FALSE)/VLOOKUP(D213,Patents!$B$6:$V$493,17,FALSE),"")</f>
        <v>0.5625</v>
      </c>
      <c r="W213" s="56">
        <f>IF(ISERROR(VLOOKUP(D213,'OFR Regulations'!B:D,3,FALSE)),"",VLOOKUP(D213,'OFR Regulations'!B:D,3,FALSE))</f>
        <v>2</v>
      </c>
      <c r="X213" s="56">
        <f>IF(ISERROR(VLOOKUP(D213,'Reg List Summary'!$A$2:$D$141,4,FALSE)),"",VLOOKUP(D213,'Reg List Summary'!$A$2:$D$141,4,FALSE))</f>
        <v>2</v>
      </c>
      <c r="Y213" s="56" t="b">
        <f t="shared" si="15"/>
        <v>1</v>
      </c>
      <c r="Z213" s="56">
        <f t="shared" si="16"/>
        <v>1</v>
      </c>
    </row>
    <row r="214" spans="1:26" x14ac:dyDescent="0.3">
      <c r="A214" s="56" t="s">
        <v>1771</v>
      </c>
      <c r="B214" s="56" t="s">
        <v>1092</v>
      </c>
      <c r="C214" s="57" t="s">
        <v>1770</v>
      </c>
      <c r="D214" s="57" t="s">
        <v>484</v>
      </c>
      <c r="E214" s="56">
        <v>71361921</v>
      </c>
      <c r="F214" s="62">
        <f>VLOOKUP(D214,Table10[],6,FALSE)</f>
        <v>0</v>
      </c>
      <c r="G214" s="62">
        <f>IF(VLOOKUP(D214,Table10[],9,FALSE)="Y",1,0)</f>
        <v>0</v>
      </c>
      <c r="H214" s="62">
        <f>VLOOKUP(D214,Table10[],4,FALSE)</f>
        <v>0</v>
      </c>
      <c r="I214" s="62">
        <f>IF(VLOOKUP(D214,Table10[],7,FALSE)="L",1,IF(VLOOKUP(D214,Table10[],7,FALSE)="H",1.5, 0))</f>
        <v>0</v>
      </c>
      <c r="J214" s="62">
        <f>IF(VLOOKUP(D214,Table10[],5,FALSE)&gt;0, 1,0)</f>
        <v>0</v>
      </c>
      <c r="K214" s="56" t="s">
        <v>485</v>
      </c>
      <c r="L214" s="56" t="str">
        <f>IF(VLOOKUP(C214,Synonyms!$A$2:$E$490,5,FALSE)=0,"",VLOOKUP(C214,Synonyms!$A$2:$E$490,5,FALSE))</f>
        <v/>
      </c>
      <c r="M214" s="56">
        <v>0</v>
      </c>
      <c r="N214" s="56">
        <v>1</v>
      </c>
      <c r="O214" s="56">
        <f t="shared" si="13"/>
        <v>0</v>
      </c>
      <c r="P214" s="56">
        <f t="shared" si="14"/>
        <v>0</v>
      </c>
      <c r="Q214" s="56" t="str">
        <f>IF(VLOOKUP(D214,Table10[],8,FALSE)=0,"",VLOOKUP(D214,Table10[],8,FALSE))</f>
        <v/>
      </c>
      <c r="R214" s="56" t="s">
        <v>1119</v>
      </c>
      <c r="S214" s="56">
        <v>0.98839999999999995</v>
      </c>
      <c r="T214" s="63">
        <f>IF(E214="nan","No CID", VLOOKUP(D214,Patents!$B$6:$V$493,13,FALSE))</f>
        <v>0</v>
      </c>
      <c r="U214" s="64" t="str">
        <f>IFERROR(VLOOKUP(D214,Patents!$B$6:$V$493,12,FALSE)/VLOOKUP(D214,Patents!$B$6:$V$493,13,FALSE),"")</f>
        <v/>
      </c>
      <c r="V214" s="64" t="str">
        <f>IFERROR(VLOOKUP(D214,Patents!$B$6:$V$493,16,FALSE)/VLOOKUP(D214,Patents!$B$6:$V$493,17,FALSE),"")</f>
        <v/>
      </c>
      <c r="W214" s="56" t="str">
        <f>IF(ISERROR(VLOOKUP(D214,'OFR Regulations'!B:D,3,FALSE)),"",VLOOKUP(D214,'OFR Regulations'!B:D,3,FALSE))</f>
        <v/>
      </c>
      <c r="X214" s="56" t="str">
        <f>IF(ISERROR(VLOOKUP(D214,'Reg List Summary'!$A$2:$D$141,4,FALSE)),"",VLOOKUP(D214,'Reg List Summary'!$A$2:$D$141,4,FALSE))</f>
        <v/>
      </c>
      <c r="Y214" s="56" t="b">
        <f t="shared" si="15"/>
        <v>1</v>
      </c>
      <c r="Z214" s="56">
        <f t="shared" si="16"/>
        <v>0</v>
      </c>
    </row>
    <row r="215" spans="1:26" x14ac:dyDescent="0.3">
      <c r="A215" s="56" t="s">
        <v>1365</v>
      </c>
      <c r="B215" s="56" t="s">
        <v>1077</v>
      </c>
      <c r="C215" s="57" t="s">
        <v>1364</v>
      </c>
      <c r="D215" s="57" t="s">
        <v>453</v>
      </c>
      <c r="E215" s="56">
        <v>21421351</v>
      </c>
      <c r="F215" s="62">
        <f>VLOOKUP(D215,Table10[],6,FALSE)</f>
        <v>0</v>
      </c>
      <c r="G215" s="62">
        <f>IF(VLOOKUP(D215,Table10[],9,FALSE)="Y",1,0)</f>
        <v>0</v>
      </c>
      <c r="H215" s="62">
        <f>VLOOKUP(D215,Table10[],4,FALSE)</f>
        <v>0</v>
      </c>
      <c r="I215" s="62">
        <f>IF(VLOOKUP(D215,Table10[],7,FALSE)="L",1,IF(VLOOKUP(D215,Table10[],7,FALSE)="H",1.5, 0))</f>
        <v>0</v>
      </c>
      <c r="J215" s="62">
        <f>IF(VLOOKUP(D215,Table10[],5,FALSE)&gt;0, 1,0)</f>
        <v>0</v>
      </c>
      <c r="K215" s="56" t="s">
        <v>454</v>
      </c>
      <c r="L215" s="56" t="str">
        <f>IF(VLOOKUP(C215,Synonyms!$A$2:$E$490,5,FALSE)=0,"",VLOOKUP(C215,Synonyms!$A$2:$E$490,5,FALSE))</f>
        <v/>
      </c>
      <c r="M215" s="56">
        <v>0</v>
      </c>
      <c r="N215" s="56">
        <v>0</v>
      </c>
      <c r="O215" s="56">
        <f t="shared" si="13"/>
        <v>0</v>
      </c>
      <c r="P215" s="56">
        <f t="shared" si="14"/>
        <v>0</v>
      </c>
      <c r="Q215" s="56" t="str">
        <f>IF(VLOOKUP(D215,Table10[],8,FALSE)=0,"",VLOOKUP(D215,Table10[],8,FALSE))</f>
        <v/>
      </c>
      <c r="R215" s="56" t="s">
        <v>1119</v>
      </c>
      <c r="S215" s="56">
        <v>0.99470000000000003</v>
      </c>
      <c r="T215" s="63">
        <f>IF(E215="nan","No CID", VLOOKUP(D215,Patents!$B$6:$V$493,13,FALSE))</f>
        <v>0</v>
      </c>
      <c r="U215" s="64" t="str">
        <f>IFERROR(VLOOKUP(D215,Patents!$B$6:$V$493,12,FALSE)/VLOOKUP(D215,Patents!$B$6:$V$493,13,FALSE),"")</f>
        <v/>
      </c>
      <c r="V215" s="64" t="str">
        <f>IFERROR(VLOOKUP(D215,Patents!$B$6:$V$493,16,FALSE)/VLOOKUP(D215,Patents!$B$6:$V$493,17,FALSE),"")</f>
        <v/>
      </c>
      <c r="W215" s="56" t="str">
        <f>IF(ISERROR(VLOOKUP(D215,'OFR Regulations'!B:D,3,FALSE)),"",VLOOKUP(D215,'OFR Regulations'!B:D,3,FALSE))</f>
        <v/>
      </c>
      <c r="X215" s="56" t="str">
        <f>IF(ISERROR(VLOOKUP(D215,'Reg List Summary'!$A$2:$D$141,4,FALSE)),"",VLOOKUP(D215,'Reg List Summary'!$A$2:$D$141,4,FALSE))</f>
        <v/>
      </c>
      <c r="Y215" s="56" t="b">
        <f t="shared" si="15"/>
        <v>1</v>
      </c>
      <c r="Z215" s="56">
        <f t="shared" si="16"/>
        <v>0</v>
      </c>
    </row>
    <row r="216" spans="1:26" x14ac:dyDescent="0.3">
      <c r="A216" s="56" t="s">
        <v>1367</v>
      </c>
      <c r="B216" s="56" t="s">
        <v>1077</v>
      </c>
      <c r="C216" s="57" t="s">
        <v>1366</v>
      </c>
      <c r="D216" s="57" t="s">
        <v>455</v>
      </c>
      <c r="E216" s="56">
        <v>6451882</v>
      </c>
      <c r="F216" s="62">
        <f>VLOOKUP(D216,Table10[],6,FALSE)</f>
        <v>0</v>
      </c>
      <c r="G216" s="62">
        <f>IF(VLOOKUP(D216,Table10[],9,FALSE)="Y",1,0)</f>
        <v>0</v>
      </c>
      <c r="H216" s="62">
        <f>VLOOKUP(D216,Table10[],4,FALSE)</f>
        <v>0</v>
      </c>
      <c r="I216" s="62">
        <f>IF(VLOOKUP(D216,Table10[],7,FALSE)="L",1,IF(VLOOKUP(D216,Table10[],7,FALSE)="H",1.5, 0))</f>
        <v>0</v>
      </c>
      <c r="J216" s="62">
        <f>IF(VLOOKUP(D216,Table10[],5,FALSE)&gt;0, 1,0)</f>
        <v>0</v>
      </c>
      <c r="K216" s="56" t="s">
        <v>456</v>
      </c>
      <c r="L216" s="56" t="str">
        <f>IF(VLOOKUP(C216,Synonyms!$A$2:$E$490,5,FALSE)=0,"",VLOOKUP(C216,Synonyms!$A$2:$E$490,5,FALSE))</f>
        <v/>
      </c>
      <c r="M216" s="56">
        <v>0</v>
      </c>
      <c r="N216" s="56">
        <v>0</v>
      </c>
      <c r="O216" s="56">
        <f t="shared" si="13"/>
        <v>0</v>
      </c>
      <c r="P216" s="56">
        <f t="shared" si="14"/>
        <v>0</v>
      </c>
      <c r="Q216" s="56" t="str">
        <f>IF(VLOOKUP(D216,Table10[],8,FALSE)=0,"",VLOOKUP(D216,Table10[],8,FALSE))</f>
        <v/>
      </c>
      <c r="R216" s="56" t="s">
        <v>1119</v>
      </c>
      <c r="S216" s="56">
        <v>0.99470000000000003</v>
      </c>
      <c r="T216" s="63">
        <f>IF(E216="nan","No CID", VLOOKUP(D216,Patents!$B$6:$V$493,13,FALSE))</f>
        <v>0</v>
      </c>
      <c r="U216" s="64" t="str">
        <f>IFERROR(VLOOKUP(D216,Patents!$B$6:$V$493,12,FALSE)/VLOOKUP(D216,Patents!$B$6:$V$493,13,FALSE),"")</f>
        <v/>
      </c>
      <c r="V216" s="64" t="str">
        <f>IFERROR(VLOOKUP(D216,Patents!$B$6:$V$493,16,FALSE)/VLOOKUP(D216,Patents!$B$6:$V$493,17,FALSE),"")</f>
        <v/>
      </c>
      <c r="W216" s="56" t="str">
        <f>IF(ISERROR(VLOOKUP(D216,'OFR Regulations'!B:D,3,FALSE)),"",VLOOKUP(D216,'OFR Regulations'!B:D,3,FALSE))</f>
        <v/>
      </c>
      <c r="X216" s="56" t="str">
        <f>IF(ISERROR(VLOOKUP(D216,'Reg List Summary'!$A$2:$D$141,4,FALSE)),"",VLOOKUP(D216,'Reg List Summary'!$A$2:$D$141,4,FALSE))</f>
        <v/>
      </c>
      <c r="Y216" s="56" t="b">
        <f t="shared" si="15"/>
        <v>1</v>
      </c>
      <c r="Z216" s="56">
        <f t="shared" si="16"/>
        <v>0</v>
      </c>
    </row>
    <row r="217" spans="1:26" x14ac:dyDescent="0.3">
      <c r="A217" s="56" t="s">
        <v>1369</v>
      </c>
      <c r="B217" s="56" t="s">
        <v>1104</v>
      </c>
      <c r="C217" s="57" t="s">
        <v>1368</v>
      </c>
      <c r="D217" s="57" t="s">
        <v>457</v>
      </c>
      <c r="E217" s="56">
        <v>170675</v>
      </c>
      <c r="F217" s="62">
        <f>VLOOKUP(D217,Table10[],6,FALSE)</f>
        <v>0</v>
      </c>
      <c r="G217" s="62">
        <f>IF(VLOOKUP(D217,Table10[],9,FALSE)="Y",1,0)</f>
        <v>0</v>
      </c>
      <c r="H217" s="62" t="str">
        <f>VLOOKUP(D217,Table10[],4,FALSE)</f>
        <v>Inactive</v>
      </c>
      <c r="I217" s="62">
        <f>IF(VLOOKUP(D217,Table10[],7,FALSE)="L",1,IF(VLOOKUP(D217,Table10[],7,FALSE)="H",1.5, 0))</f>
        <v>0</v>
      </c>
      <c r="J217" s="62">
        <f>IF(VLOOKUP(D217,Table10[],5,FALSE)&gt;0, 1,0)</f>
        <v>0</v>
      </c>
      <c r="K217" s="56" t="s">
        <v>458</v>
      </c>
      <c r="L217" s="56" t="str">
        <f>IF(VLOOKUP(C217,Synonyms!$A$2:$E$490,5,FALSE)=0,"",VLOOKUP(C217,Synonyms!$A$2:$E$490,5,FALSE))</f>
        <v/>
      </c>
      <c r="M217" s="56">
        <v>0</v>
      </c>
      <c r="N217" s="56">
        <v>0</v>
      </c>
      <c r="O217" s="56">
        <f t="shared" si="13"/>
        <v>0</v>
      </c>
      <c r="P217" s="56">
        <f t="shared" si="14"/>
        <v>1</v>
      </c>
      <c r="Q217" s="56" t="str">
        <f>IF(VLOOKUP(D217,Table10[],8,FALSE)=0,"",VLOOKUP(D217,Table10[],8,FALSE))</f>
        <v/>
      </c>
      <c r="R217" s="56" t="s">
        <v>1119</v>
      </c>
      <c r="S217" s="56">
        <v>0.89590000000000003</v>
      </c>
      <c r="T217" s="63">
        <f>IF(E217="nan","No CID", VLOOKUP(D217,Patents!$B$6:$V$493,13,FALSE))</f>
        <v>8</v>
      </c>
      <c r="U217" s="64">
        <f>IFERROR(VLOOKUP(D217,Patents!$B$6:$V$493,12,FALSE)/VLOOKUP(D217,Patents!$B$6:$V$493,13,FALSE),"")</f>
        <v>0.125</v>
      </c>
      <c r="V217" s="64">
        <f>IFERROR(VLOOKUP(D217,Patents!$B$6:$V$493,16,FALSE)/VLOOKUP(D217,Patents!$B$6:$V$493,17,FALSE),"")</f>
        <v>0.33333333333333331</v>
      </c>
      <c r="W217" s="56" t="str">
        <f>IF(ISERROR(VLOOKUP(D217,'OFR Regulations'!B:D,3,FALSE)),"",VLOOKUP(D217,'OFR Regulations'!B:D,3,FALSE))</f>
        <v/>
      </c>
      <c r="X217" s="56" t="str">
        <f>IF(ISERROR(VLOOKUP(D217,'Reg List Summary'!$A$2:$D$141,4,FALSE)),"",VLOOKUP(D217,'Reg List Summary'!$A$2:$D$141,4,FALSE))</f>
        <v/>
      </c>
      <c r="Y217" s="56" t="b">
        <f t="shared" si="15"/>
        <v>1</v>
      </c>
      <c r="Z217" s="56">
        <f t="shared" si="16"/>
        <v>0</v>
      </c>
    </row>
    <row r="218" spans="1:26" x14ac:dyDescent="0.3">
      <c r="A218" s="56" t="s">
        <v>1371</v>
      </c>
      <c r="B218" s="56" t="s">
        <v>1107</v>
      </c>
      <c r="C218" s="57" t="s">
        <v>1370</v>
      </c>
      <c r="D218" s="57" t="s">
        <v>30</v>
      </c>
      <c r="E218" s="56">
        <v>3016379</v>
      </c>
      <c r="F218" s="62">
        <f>VLOOKUP(D218,Table10[],6,FALSE)</f>
        <v>1</v>
      </c>
      <c r="G218" s="62">
        <f>IF(VLOOKUP(D218,Table10[],9,FALSE)="Y",1,0)</f>
        <v>0</v>
      </c>
      <c r="H218" s="62" t="str">
        <f>VLOOKUP(D218,Table10[],4,FALSE)</f>
        <v>Active</v>
      </c>
      <c r="I218" s="62">
        <f>IF(VLOOKUP(D218,Table10[],7,FALSE)="L",1,IF(VLOOKUP(D218,Table10[],7,FALSE)="H",1.5, 0))</f>
        <v>0</v>
      </c>
      <c r="J218" s="62">
        <f>IF(VLOOKUP(D218,Table10[],5,FALSE)&gt;0, 1,0)</f>
        <v>1</v>
      </c>
      <c r="K218" s="56" t="s">
        <v>459</v>
      </c>
      <c r="L218" s="56" t="str">
        <f>IF(VLOOKUP(C218,Synonyms!$A$2:$E$490,5,FALSE)=0,"",VLOOKUP(C218,Synonyms!$A$2:$E$490,5,FALSE))</f>
        <v/>
      </c>
      <c r="M218" s="56">
        <v>0</v>
      </c>
      <c r="N218" s="56">
        <v>0</v>
      </c>
      <c r="O218" s="56">
        <f t="shared" si="13"/>
        <v>2</v>
      </c>
      <c r="P218" s="56">
        <f t="shared" si="14"/>
        <v>1</v>
      </c>
      <c r="Q218" s="56">
        <f>IF(VLOOKUP(D218,Table10[],8,FALSE)=0,"",VLOOKUP(D218,Table10[],8,FALSE))</f>
        <v>2</v>
      </c>
      <c r="R218" s="56" t="s">
        <v>1060</v>
      </c>
      <c r="S218" s="56">
        <v>0.96789999999999998</v>
      </c>
      <c r="T218" s="63">
        <f>IF(E218="nan","No CID", VLOOKUP(D218,Patents!$B$6:$V$493,13,FALSE))</f>
        <v>133</v>
      </c>
      <c r="U218" s="64">
        <f>IFERROR(VLOOKUP(D218,Patents!$B$6:$V$493,12,FALSE)/VLOOKUP(D218,Patents!$B$6:$V$493,13,FALSE),"")</f>
        <v>0.73684210526315785</v>
      </c>
      <c r="V218" s="64">
        <f>IFERROR(VLOOKUP(D218,Patents!$B$6:$V$493,16,FALSE)/VLOOKUP(D218,Patents!$B$6:$V$493,17,FALSE),"")</f>
        <v>0.72463768115942029</v>
      </c>
      <c r="W218" s="56">
        <f>IF(ISERROR(VLOOKUP(D218,'OFR Regulations'!B:D,3,FALSE)),"",VLOOKUP(D218,'OFR Regulations'!B:D,3,FALSE))</f>
        <v>1</v>
      </c>
      <c r="X218" s="56">
        <f>IF(ISERROR(VLOOKUP(D218,'Reg List Summary'!$A$2:$D$141,4,FALSE)),"",VLOOKUP(D218,'Reg List Summary'!$A$2:$D$141,4,FALSE))</f>
        <v>1</v>
      </c>
      <c r="Y218" s="56" t="b">
        <f t="shared" si="15"/>
        <v>1</v>
      </c>
      <c r="Z218" s="56">
        <f t="shared" si="16"/>
        <v>1</v>
      </c>
    </row>
    <row r="219" spans="1:26" x14ac:dyDescent="0.3">
      <c r="A219" s="56" t="s">
        <v>1183</v>
      </c>
      <c r="B219" s="56" t="s">
        <v>1064</v>
      </c>
      <c r="C219" s="57" t="s">
        <v>1182</v>
      </c>
      <c r="D219" s="57" t="s">
        <v>873</v>
      </c>
      <c r="E219" s="56">
        <v>92985</v>
      </c>
      <c r="F219" s="62">
        <f>VLOOKUP(D219,Table10[],6,FALSE)</f>
        <v>0</v>
      </c>
      <c r="G219" s="62">
        <f>IF(VLOOKUP(D219,Table10[],9,FALSE)="Y",1,0)</f>
        <v>0</v>
      </c>
      <c r="H219" s="62" t="str">
        <f>VLOOKUP(D219,Table10[],4,FALSE)</f>
        <v>Inactive</v>
      </c>
      <c r="I219" s="62">
        <f>IF(VLOOKUP(D219,Table10[],7,FALSE)="L",1,IF(VLOOKUP(D219,Table10[],7,FALSE)="H",1.5, 0))</f>
        <v>0</v>
      </c>
      <c r="J219" s="62">
        <f>IF(VLOOKUP(D219,Table10[],5,FALSE)&gt;0, 1,0)</f>
        <v>0</v>
      </c>
      <c r="K219" s="56" t="s">
        <v>874</v>
      </c>
      <c r="L219" s="56" t="str">
        <f>IF(VLOOKUP(C219,Synonyms!$A$2:$E$490,5,FALSE)=0,"",VLOOKUP(C219,Synonyms!$A$2:$E$490,5,FALSE))</f>
        <v/>
      </c>
      <c r="M219" s="56">
        <v>0</v>
      </c>
      <c r="N219" s="56">
        <v>0</v>
      </c>
      <c r="O219" s="56">
        <f t="shared" si="13"/>
        <v>0</v>
      </c>
      <c r="P219" s="56">
        <f t="shared" si="14"/>
        <v>1</v>
      </c>
      <c r="Q219" s="56" t="str">
        <f>IF(VLOOKUP(D219,Table10[],8,FALSE)=0,"",VLOOKUP(D219,Table10[],8,FALSE))</f>
        <v/>
      </c>
      <c r="R219" s="56" t="s">
        <v>1056</v>
      </c>
      <c r="S219" s="56">
        <v>0.94620000000000004</v>
      </c>
      <c r="T219" s="63">
        <f>IF(E219="nan","No CID", VLOOKUP(D219,Patents!$B$6:$V$493,13,FALSE))</f>
        <v>165</v>
      </c>
      <c r="U219" s="64">
        <f>IFERROR(VLOOKUP(D219,Patents!$B$6:$V$493,12,FALSE)/VLOOKUP(D219,Patents!$B$6:$V$493,13,FALSE),"")</f>
        <v>0.14545454545454545</v>
      </c>
      <c r="V219" s="64">
        <f>IFERROR(VLOOKUP(D219,Patents!$B$6:$V$493,16,FALSE)/VLOOKUP(D219,Patents!$B$6:$V$493,17,FALSE),"")</f>
        <v>0.05</v>
      </c>
      <c r="W219" s="56" t="str">
        <f>IF(ISERROR(VLOOKUP(D219,'OFR Regulations'!B:D,3,FALSE)),"",VLOOKUP(D219,'OFR Regulations'!B:D,3,FALSE))</f>
        <v/>
      </c>
      <c r="X219" s="56" t="str">
        <f>IF(ISERROR(VLOOKUP(D219,'Reg List Summary'!$A$2:$D$141,4,FALSE)),"",VLOOKUP(D219,'Reg List Summary'!$A$2:$D$141,4,FALSE))</f>
        <v/>
      </c>
      <c r="Y219" s="56" t="b">
        <f t="shared" si="15"/>
        <v>1</v>
      </c>
      <c r="Z219" s="56">
        <f t="shared" si="16"/>
        <v>0</v>
      </c>
    </row>
    <row r="220" spans="1:26" x14ac:dyDescent="0.3">
      <c r="A220" s="56" t="s">
        <v>1773</v>
      </c>
      <c r="B220" s="56" t="s">
        <v>1092</v>
      </c>
      <c r="C220" s="57" t="s">
        <v>1772</v>
      </c>
      <c r="D220" s="57" t="s">
        <v>486</v>
      </c>
      <c r="E220" s="56">
        <v>14149410</v>
      </c>
      <c r="F220" s="62">
        <f>VLOOKUP(D220,Table10[],6,FALSE)</f>
        <v>0</v>
      </c>
      <c r="G220" s="62">
        <f>IF(VLOOKUP(D220,Table10[],9,FALSE)="Y",1,0)</f>
        <v>0</v>
      </c>
      <c r="H220" s="62">
        <f>VLOOKUP(D220,Table10[],4,FALSE)</f>
        <v>0</v>
      </c>
      <c r="I220" s="62">
        <f>IF(VLOOKUP(D220,Table10[],7,FALSE)="L",1,IF(VLOOKUP(D220,Table10[],7,FALSE)="H",1.5, 0))</f>
        <v>0</v>
      </c>
      <c r="J220" s="62">
        <f>IF(VLOOKUP(D220,Table10[],5,FALSE)&gt;0, 1,0)</f>
        <v>0</v>
      </c>
      <c r="K220" s="56" t="s">
        <v>487</v>
      </c>
      <c r="L220" s="56" t="str">
        <f>IF(VLOOKUP(C220,Synonyms!$A$2:$E$490,5,FALSE)=0,"",VLOOKUP(C220,Synonyms!$A$2:$E$490,5,FALSE))</f>
        <v>BDE-208</v>
      </c>
      <c r="M220" s="56">
        <v>0</v>
      </c>
      <c r="N220" s="56">
        <v>0</v>
      </c>
      <c r="O220" s="56">
        <f t="shared" si="13"/>
        <v>0</v>
      </c>
      <c r="P220" s="56">
        <f t="shared" si="14"/>
        <v>0</v>
      </c>
      <c r="Q220" s="56">
        <f>IF(VLOOKUP(D220,Table10[],8,FALSE)=0,"",VLOOKUP(D220,Table10[],8,FALSE))</f>
        <v>2</v>
      </c>
      <c r="R220" s="56" t="s">
        <v>1056</v>
      </c>
      <c r="S220" s="56">
        <v>0.99539999999999995</v>
      </c>
      <c r="T220" s="63">
        <f>IF(E220="nan","No CID", VLOOKUP(D220,Patents!$B$6:$V$493,13,FALSE))</f>
        <v>8</v>
      </c>
      <c r="U220" s="64">
        <f>IFERROR(VLOOKUP(D220,Patents!$B$6:$V$493,12,FALSE)/VLOOKUP(D220,Patents!$B$6:$V$493,13,FALSE),"")</f>
        <v>0.5</v>
      </c>
      <c r="V220" s="64">
        <f>IFERROR(VLOOKUP(D220,Patents!$B$6:$V$493,16,FALSE)/VLOOKUP(D220,Patents!$B$6:$V$493,17,FALSE),"")</f>
        <v>0.33333333333333331</v>
      </c>
      <c r="W220" s="56" t="str">
        <f>IF(ISERROR(VLOOKUP(D220,'OFR Regulations'!B:D,3,FALSE)),"",VLOOKUP(D220,'OFR Regulations'!B:D,3,FALSE))</f>
        <v/>
      </c>
      <c r="X220" s="56" t="str">
        <f>IF(ISERROR(VLOOKUP(D220,'Reg List Summary'!$A$2:$D$141,4,FALSE)),"",VLOOKUP(D220,'Reg List Summary'!$A$2:$D$141,4,FALSE))</f>
        <v/>
      </c>
      <c r="Y220" s="56" t="b">
        <f t="shared" si="15"/>
        <v>1</v>
      </c>
      <c r="Z220" s="56">
        <f t="shared" si="16"/>
        <v>0</v>
      </c>
    </row>
    <row r="221" spans="1:26" x14ac:dyDescent="0.3">
      <c r="A221" s="56" t="s">
        <v>1775</v>
      </c>
      <c r="B221" s="56" t="s">
        <v>1092</v>
      </c>
      <c r="C221" s="57" t="s">
        <v>1774</v>
      </c>
      <c r="D221" s="57" t="s">
        <v>488</v>
      </c>
      <c r="E221" s="56">
        <v>11018364</v>
      </c>
      <c r="F221" s="62">
        <f>VLOOKUP(D221,Table10[],6,FALSE)</f>
        <v>0</v>
      </c>
      <c r="G221" s="62">
        <f>IF(VLOOKUP(D221,Table10[],9,FALSE)="Y",1,0)</f>
        <v>0</v>
      </c>
      <c r="H221" s="62">
        <f>VLOOKUP(D221,Table10[],4,FALSE)</f>
        <v>0</v>
      </c>
      <c r="I221" s="62">
        <f>IF(VLOOKUP(D221,Table10[],7,FALSE)="L",1,IF(VLOOKUP(D221,Table10[],7,FALSE)="H",1.5, 0))</f>
        <v>0</v>
      </c>
      <c r="J221" s="62">
        <f>IF(VLOOKUP(D221,Table10[],5,FALSE)&gt;0, 1,0)</f>
        <v>0</v>
      </c>
      <c r="K221" s="56" t="s">
        <v>489</v>
      </c>
      <c r="L221" s="56" t="str">
        <f>IF(VLOOKUP(C221,Synonyms!$A$2:$E$490,5,FALSE)=0,"",VLOOKUP(C221,Synonyms!$A$2:$E$490,5,FALSE))</f>
        <v/>
      </c>
      <c r="M221" s="56">
        <v>0</v>
      </c>
      <c r="N221" s="56">
        <v>0</v>
      </c>
      <c r="O221" s="56">
        <f t="shared" si="13"/>
        <v>0</v>
      </c>
      <c r="P221" s="56">
        <f t="shared" si="14"/>
        <v>0</v>
      </c>
      <c r="Q221" s="56">
        <f>IF(VLOOKUP(D221,Table10[],8,FALSE)=0,"",VLOOKUP(D221,Table10[],8,FALSE))</f>
        <v>5</v>
      </c>
      <c r="R221" s="56" t="s">
        <v>1056</v>
      </c>
      <c r="S221" s="56">
        <v>0.99539999999999995</v>
      </c>
      <c r="T221" s="63">
        <f>IF(E221="nan","No CID", VLOOKUP(D221,Patents!$B$6:$V$493,13,FALSE))</f>
        <v>7</v>
      </c>
      <c r="U221" s="64">
        <f>IFERROR(VLOOKUP(D221,Patents!$B$6:$V$493,12,FALSE)/VLOOKUP(D221,Patents!$B$6:$V$493,13,FALSE),"")</f>
        <v>1</v>
      </c>
      <c r="V221" s="64" t="str">
        <f>IFERROR(VLOOKUP(D221,Patents!$B$6:$V$493,16,FALSE)/VLOOKUP(D221,Patents!$B$6:$V$493,17,FALSE),"")</f>
        <v/>
      </c>
      <c r="W221" s="56" t="str">
        <f>IF(ISERROR(VLOOKUP(D221,'OFR Regulations'!B:D,3,FALSE)),"",VLOOKUP(D221,'OFR Regulations'!B:D,3,FALSE))</f>
        <v/>
      </c>
      <c r="X221" s="56" t="str">
        <f>IF(ISERROR(VLOOKUP(D221,'Reg List Summary'!$A$2:$D$141,4,FALSE)),"",VLOOKUP(D221,'Reg List Summary'!$A$2:$D$141,4,FALSE))</f>
        <v/>
      </c>
      <c r="Y221" s="56" t="b">
        <f t="shared" si="15"/>
        <v>1</v>
      </c>
      <c r="Z221" s="56">
        <f t="shared" si="16"/>
        <v>0</v>
      </c>
    </row>
    <row r="222" spans="1:26" x14ac:dyDescent="0.3">
      <c r="A222" s="56" t="s">
        <v>1777</v>
      </c>
      <c r="B222" s="56" t="s">
        <v>1092</v>
      </c>
      <c r="C222" s="57" t="s">
        <v>1776</v>
      </c>
      <c r="D222" s="57" t="s">
        <v>490</v>
      </c>
      <c r="E222" s="56">
        <v>85823923</v>
      </c>
      <c r="F222" s="62">
        <f>VLOOKUP(D222,Table10[],6,FALSE)</f>
        <v>0</v>
      </c>
      <c r="G222" s="62">
        <f>IF(VLOOKUP(D222,Table10[],9,FALSE)="Y",1,0)</f>
        <v>0</v>
      </c>
      <c r="H222" s="62">
        <f>VLOOKUP(D222,Table10[],4,FALSE)</f>
        <v>0</v>
      </c>
      <c r="I222" s="62">
        <f>IF(VLOOKUP(D222,Table10[],7,FALSE)="L",1,IF(VLOOKUP(D222,Table10[],7,FALSE)="H",1.5, 0))</f>
        <v>0</v>
      </c>
      <c r="J222" s="62">
        <f>IF(VLOOKUP(D222,Table10[],5,FALSE)&gt;0, 1,0)</f>
        <v>0</v>
      </c>
      <c r="K222" s="56" t="s">
        <v>491</v>
      </c>
      <c r="L222" s="56" t="str">
        <f>IF(VLOOKUP(C222,Synonyms!$A$2:$E$490,5,FALSE)=0,"",VLOOKUP(C222,Synonyms!$A$2:$E$490,5,FALSE))</f>
        <v/>
      </c>
      <c r="M222" s="56">
        <v>0</v>
      </c>
      <c r="N222" s="56">
        <v>1</v>
      </c>
      <c r="O222" s="56">
        <f t="shared" si="13"/>
        <v>0</v>
      </c>
      <c r="P222" s="56">
        <f t="shared" si="14"/>
        <v>0</v>
      </c>
      <c r="Q222" s="56" t="str">
        <f>IF(VLOOKUP(D222,Table10[],8,FALSE)=0,"",VLOOKUP(D222,Table10[],8,FALSE))</f>
        <v/>
      </c>
      <c r="R222" s="56" t="s">
        <v>1119</v>
      </c>
      <c r="S222" s="56">
        <v>0.997</v>
      </c>
      <c r="T222" s="63">
        <f>IF(E222="nan","No CID", VLOOKUP(D222,Patents!$B$6:$V$493,13,FALSE))</f>
        <v>7</v>
      </c>
      <c r="U222" s="64">
        <f>IFERROR(VLOOKUP(D222,Patents!$B$6:$V$493,12,FALSE)/VLOOKUP(D222,Patents!$B$6:$V$493,13,FALSE),"")</f>
        <v>1</v>
      </c>
      <c r="V222" s="64" t="str">
        <f>IFERROR(VLOOKUP(D222,Patents!$B$6:$V$493,16,FALSE)/VLOOKUP(D222,Patents!$B$6:$V$493,17,FALSE),"")</f>
        <v/>
      </c>
      <c r="W222" s="56" t="str">
        <f>IF(ISERROR(VLOOKUP(D222,'OFR Regulations'!B:D,3,FALSE)),"",VLOOKUP(D222,'OFR Regulations'!B:D,3,FALSE))</f>
        <v/>
      </c>
      <c r="X222" s="56" t="str">
        <f>IF(ISERROR(VLOOKUP(D222,'Reg List Summary'!$A$2:$D$141,4,FALSE)),"",VLOOKUP(D222,'Reg List Summary'!$A$2:$D$141,4,FALSE))</f>
        <v/>
      </c>
      <c r="Y222" s="56" t="b">
        <f t="shared" si="15"/>
        <v>1</v>
      </c>
      <c r="Z222" s="56">
        <f t="shared" si="16"/>
        <v>0</v>
      </c>
    </row>
    <row r="223" spans="1:26" x14ac:dyDescent="0.3">
      <c r="A223" s="56" t="s">
        <v>1779</v>
      </c>
      <c r="B223" s="56" t="s">
        <v>1092</v>
      </c>
      <c r="C223" s="57" t="s">
        <v>1778</v>
      </c>
      <c r="D223" s="57" t="s">
        <v>492</v>
      </c>
      <c r="E223" s="56">
        <v>86208485</v>
      </c>
      <c r="F223" s="62">
        <f>VLOOKUP(D223,Table10[],6,FALSE)</f>
        <v>0</v>
      </c>
      <c r="G223" s="62">
        <f>IF(VLOOKUP(D223,Table10[],9,FALSE)="Y",1,0)</f>
        <v>0</v>
      </c>
      <c r="H223" s="62">
        <f>VLOOKUP(D223,Table10[],4,FALSE)</f>
        <v>0</v>
      </c>
      <c r="I223" s="62">
        <f>IF(VLOOKUP(D223,Table10[],7,FALSE)="L",1,IF(VLOOKUP(D223,Table10[],7,FALSE)="H",1.5, 0))</f>
        <v>0</v>
      </c>
      <c r="J223" s="62">
        <f>IF(VLOOKUP(D223,Table10[],5,FALSE)&gt;0, 1,0)</f>
        <v>0</v>
      </c>
      <c r="K223" s="56" t="s">
        <v>493</v>
      </c>
      <c r="L223" s="56" t="str">
        <f>IF(VLOOKUP(C223,Synonyms!$A$2:$E$490,5,FALSE)=0,"",VLOOKUP(C223,Synonyms!$A$2:$E$490,5,FALSE))</f>
        <v/>
      </c>
      <c r="M223" s="56">
        <v>0</v>
      </c>
      <c r="N223" s="56">
        <v>1</v>
      </c>
      <c r="O223" s="56">
        <f t="shared" si="13"/>
        <v>0</v>
      </c>
      <c r="P223" s="56">
        <f t="shared" si="14"/>
        <v>0</v>
      </c>
      <c r="Q223" s="56" t="str">
        <f>IF(VLOOKUP(D223,Table10[],8,FALSE)=0,"",VLOOKUP(D223,Table10[],8,FALSE))</f>
        <v/>
      </c>
      <c r="R223" s="56" t="s">
        <v>1119</v>
      </c>
      <c r="S223" s="56">
        <v>0.98170000000000002</v>
      </c>
      <c r="T223" s="63">
        <f>IF(E223="nan","No CID", VLOOKUP(D223,Patents!$B$6:$V$493,13,FALSE))</f>
        <v>1</v>
      </c>
      <c r="U223" s="64">
        <f>IFERROR(VLOOKUP(D223,Patents!$B$6:$V$493,12,FALSE)/VLOOKUP(D223,Patents!$B$6:$V$493,13,FALSE),"")</f>
        <v>1</v>
      </c>
      <c r="V223" s="64">
        <f>IFERROR(VLOOKUP(D223,Patents!$B$6:$V$493,16,FALSE)/VLOOKUP(D223,Patents!$B$6:$V$493,17,FALSE),"")</f>
        <v>1</v>
      </c>
      <c r="W223" s="56" t="str">
        <f>IF(ISERROR(VLOOKUP(D223,'OFR Regulations'!B:D,3,FALSE)),"",VLOOKUP(D223,'OFR Regulations'!B:D,3,FALSE))</f>
        <v/>
      </c>
      <c r="X223" s="56" t="str">
        <f>IF(ISERROR(VLOOKUP(D223,'Reg List Summary'!$A$2:$D$141,4,FALSE)),"",VLOOKUP(D223,'Reg List Summary'!$A$2:$D$141,4,FALSE))</f>
        <v/>
      </c>
      <c r="Y223" s="56" t="b">
        <f t="shared" si="15"/>
        <v>1</v>
      </c>
      <c r="Z223" s="56">
        <f t="shared" si="16"/>
        <v>0</v>
      </c>
    </row>
    <row r="224" spans="1:26" x14ac:dyDescent="0.3">
      <c r="A224" s="56" t="s">
        <v>1781</v>
      </c>
      <c r="B224" s="56" t="s">
        <v>1092</v>
      </c>
      <c r="C224" s="57" t="s">
        <v>1780</v>
      </c>
      <c r="D224" s="57" t="s">
        <v>494</v>
      </c>
      <c r="E224" s="56">
        <v>86208486</v>
      </c>
      <c r="F224" s="62">
        <f>VLOOKUP(D224,Table10[],6,FALSE)</f>
        <v>0</v>
      </c>
      <c r="G224" s="62">
        <f>IF(VLOOKUP(D224,Table10[],9,FALSE)="Y",1,0)</f>
        <v>0</v>
      </c>
      <c r="H224" s="62">
        <f>VLOOKUP(D224,Table10[],4,FALSE)</f>
        <v>0</v>
      </c>
      <c r="I224" s="62">
        <f>IF(VLOOKUP(D224,Table10[],7,FALSE)="L",1,IF(VLOOKUP(D224,Table10[],7,FALSE)="H",1.5, 0))</f>
        <v>0</v>
      </c>
      <c r="J224" s="62">
        <f>IF(VLOOKUP(D224,Table10[],5,FALSE)&gt;0, 1,0)</f>
        <v>0</v>
      </c>
      <c r="K224" s="56" t="s">
        <v>495</v>
      </c>
      <c r="L224" s="56" t="str">
        <f>IF(VLOOKUP(C224,Synonyms!$A$2:$E$490,5,FALSE)=0,"",VLOOKUP(C224,Synonyms!$A$2:$E$490,5,FALSE))</f>
        <v/>
      </c>
      <c r="M224" s="56">
        <v>0</v>
      </c>
      <c r="N224" s="56">
        <v>1</v>
      </c>
      <c r="O224" s="56">
        <f t="shared" si="13"/>
        <v>0</v>
      </c>
      <c r="P224" s="56">
        <f t="shared" si="14"/>
        <v>0</v>
      </c>
      <c r="Q224" s="56" t="str">
        <f>IF(VLOOKUP(D224,Table10[],8,FALSE)=0,"",VLOOKUP(D224,Table10[],8,FALSE))</f>
        <v/>
      </c>
      <c r="R224" s="56" t="s">
        <v>1119</v>
      </c>
      <c r="S224" s="56">
        <v>0.99280000000000002</v>
      </c>
      <c r="T224" s="63">
        <f>IF(E224="nan","No CID", VLOOKUP(D224,Patents!$B$6:$V$493,13,FALSE))</f>
        <v>0</v>
      </c>
      <c r="U224" s="64" t="str">
        <f>IFERROR(VLOOKUP(D224,Patents!$B$6:$V$493,12,FALSE)/VLOOKUP(D224,Patents!$B$6:$V$493,13,FALSE),"")</f>
        <v/>
      </c>
      <c r="V224" s="64" t="str">
        <f>IFERROR(VLOOKUP(D224,Patents!$B$6:$V$493,16,FALSE)/VLOOKUP(D224,Patents!$B$6:$V$493,17,FALSE),"")</f>
        <v/>
      </c>
      <c r="W224" s="56" t="str">
        <f>IF(ISERROR(VLOOKUP(D224,'OFR Regulations'!B:D,3,FALSE)),"",VLOOKUP(D224,'OFR Regulations'!B:D,3,FALSE))</f>
        <v/>
      </c>
      <c r="X224" s="56" t="str">
        <f>IF(ISERROR(VLOOKUP(D224,'Reg List Summary'!$A$2:$D$141,4,FALSE)),"",VLOOKUP(D224,'Reg List Summary'!$A$2:$D$141,4,FALSE))</f>
        <v/>
      </c>
      <c r="Y224" s="56" t="b">
        <f t="shared" si="15"/>
        <v>1</v>
      </c>
      <c r="Z224" s="56">
        <f t="shared" si="16"/>
        <v>0</v>
      </c>
    </row>
    <row r="225" spans="1:26" x14ac:dyDescent="0.3">
      <c r="A225" s="56" t="s">
        <v>1783</v>
      </c>
      <c r="B225" s="56" t="s">
        <v>1092</v>
      </c>
      <c r="C225" s="57" t="s">
        <v>1782</v>
      </c>
      <c r="D225" s="57" t="s">
        <v>496</v>
      </c>
      <c r="E225" s="56">
        <v>86208487</v>
      </c>
      <c r="F225" s="62">
        <f>VLOOKUP(D225,Table10[],6,FALSE)</f>
        <v>0</v>
      </c>
      <c r="G225" s="62">
        <f>IF(VLOOKUP(D225,Table10[],9,FALSE)="Y",1,0)</f>
        <v>0</v>
      </c>
      <c r="H225" s="62">
        <f>VLOOKUP(D225,Table10[],4,FALSE)</f>
        <v>0</v>
      </c>
      <c r="I225" s="62">
        <f>IF(VLOOKUP(D225,Table10[],7,FALSE)="L",1,IF(VLOOKUP(D225,Table10[],7,FALSE)="H",1.5, 0))</f>
        <v>0</v>
      </c>
      <c r="J225" s="62">
        <f>IF(VLOOKUP(D225,Table10[],5,FALSE)&gt;0, 1,0)</f>
        <v>0</v>
      </c>
      <c r="K225" s="56" t="s">
        <v>497</v>
      </c>
      <c r="L225" s="56" t="str">
        <f>IF(VLOOKUP(C225,Synonyms!$A$2:$E$490,5,FALSE)=0,"",VLOOKUP(C225,Synonyms!$A$2:$E$490,5,FALSE))</f>
        <v/>
      </c>
      <c r="M225" s="56">
        <v>0</v>
      </c>
      <c r="N225" s="56">
        <v>1</v>
      </c>
      <c r="O225" s="56">
        <f t="shared" si="13"/>
        <v>0</v>
      </c>
      <c r="P225" s="56">
        <f t="shared" si="14"/>
        <v>0</v>
      </c>
      <c r="Q225" s="56" t="str">
        <f>IF(VLOOKUP(D225,Table10[],8,FALSE)=0,"",VLOOKUP(D225,Table10[],8,FALSE))</f>
        <v/>
      </c>
      <c r="R225" s="56" t="s">
        <v>1119</v>
      </c>
      <c r="S225" s="56">
        <v>0.99360000000000004</v>
      </c>
      <c r="T225" s="63">
        <f>IF(E225="nan","No CID", VLOOKUP(D225,Patents!$B$6:$V$493,13,FALSE))</f>
        <v>0</v>
      </c>
      <c r="U225" s="64" t="str">
        <f>IFERROR(VLOOKUP(D225,Patents!$B$6:$V$493,12,FALSE)/VLOOKUP(D225,Patents!$B$6:$V$493,13,FALSE),"")</f>
        <v/>
      </c>
      <c r="V225" s="64" t="str">
        <f>IFERROR(VLOOKUP(D225,Patents!$B$6:$V$493,16,FALSE)/VLOOKUP(D225,Patents!$B$6:$V$493,17,FALSE),"")</f>
        <v/>
      </c>
      <c r="W225" s="56" t="str">
        <f>IF(ISERROR(VLOOKUP(D225,'OFR Regulations'!B:D,3,FALSE)),"",VLOOKUP(D225,'OFR Regulations'!B:D,3,FALSE))</f>
        <v/>
      </c>
      <c r="X225" s="56" t="str">
        <f>IF(ISERROR(VLOOKUP(D225,'Reg List Summary'!$A$2:$D$141,4,FALSE)),"",VLOOKUP(D225,'Reg List Summary'!$A$2:$D$141,4,FALSE))</f>
        <v/>
      </c>
      <c r="Y225" s="56" t="b">
        <f t="shared" si="15"/>
        <v>1</v>
      </c>
      <c r="Z225" s="56">
        <f t="shared" si="16"/>
        <v>0</v>
      </c>
    </row>
    <row r="226" spans="1:26" x14ac:dyDescent="0.3">
      <c r="A226" s="56" t="s">
        <v>1785</v>
      </c>
      <c r="B226" s="56" t="s">
        <v>1092</v>
      </c>
      <c r="C226" s="57" t="s">
        <v>1784</v>
      </c>
      <c r="D226" s="57" t="s">
        <v>498</v>
      </c>
      <c r="E226" s="56">
        <v>86208488</v>
      </c>
      <c r="F226" s="62">
        <f>VLOOKUP(D226,Table10[],6,FALSE)</f>
        <v>0</v>
      </c>
      <c r="G226" s="62">
        <f>IF(VLOOKUP(D226,Table10[],9,FALSE)="Y",1,0)</f>
        <v>0</v>
      </c>
      <c r="H226" s="62">
        <f>VLOOKUP(D226,Table10[],4,FALSE)</f>
        <v>0</v>
      </c>
      <c r="I226" s="62">
        <f>IF(VLOOKUP(D226,Table10[],7,FALSE)="L",1,IF(VLOOKUP(D226,Table10[],7,FALSE)="H",1.5, 0))</f>
        <v>0</v>
      </c>
      <c r="J226" s="62">
        <f>IF(VLOOKUP(D226,Table10[],5,FALSE)&gt;0, 1,0)</f>
        <v>0</v>
      </c>
      <c r="K226" s="56" t="s">
        <v>499</v>
      </c>
      <c r="L226" s="56" t="str">
        <f>IF(VLOOKUP(C226,Synonyms!$A$2:$E$490,5,FALSE)=0,"",VLOOKUP(C226,Synonyms!$A$2:$E$490,5,FALSE))</f>
        <v/>
      </c>
      <c r="M226" s="56">
        <v>0</v>
      </c>
      <c r="N226" s="56">
        <v>0</v>
      </c>
      <c r="O226" s="56">
        <f t="shared" si="13"/>
        <v>0</v>
      </c>
      <c r="P226" s="56">
        <f t="shared" si="14"/>
        <v>0</v>
      </c>
      <c r="Q226" s="56" t="str">
        <f>IF(VLOOKUP(D226,Table10[],8,FALSE)=0,"",VLOOKUP(D226,Table10[],8,FALSE))</f>
        <v/>
      </c>
      <c r="R226" s="56" t="s">
        <v>1119</v>
      </c>
      <c r="S226" s="56">
        <v>0.99450000000000005</v>
      </c>
      <c r="T226" s="63">
        <f>IF(E226="nan","No CID", VLOOKUP(D226,Patents!$B$6:$V$493,13,FALSE))</f>
        <v>0</v>
      </c>
      <c r="U226" s="64" t="str">
        <f>IFERROR(VLOOKUP(D226,Patents!$B$6:$V$493,12,FALSE)/VLOOKUP(D226,Patents!$B$6:$V$493,13,FALSE),"")</f>
        <v/>
      </c>
      <c r="V226" s="64" t="str">
        <f>IFERROR(VLOOKUP(D226,Patents!$B$6:$V$493,16,FALSE)/VLOOKUP(D226,Patents!$B$6:$V$493,17,FALSE),"")</f>
        <v/>
      </c>
      <c r="W226" s="56" t="str">
        <f>IF(ISERROR(VLOOKUP(D226,'OFR Regulations'!B:D,3,FALSE)),"",VLOOKUP(D226,'OFR Regulations'!B:D,3,FALSE))</f>
        <v/>
      </c>
      <c r="X226" s="56" t="str">
        <f>IF(ISERROR(VLOOKUP(D226,'Reg List Summary'!$A$2:$D$141,4,FALSE)),"",VLOOKUP(D226,'Reg List Summary'!$A$2:$D$141,4,FALSE))</f>
        <v/>
      </c>
      <c r="Y226" s="56" t="b">
        <f t="shared" si="15"/>
        <v>1</v>
      </c>
      <c r="Z226" s="56">
        <f t="shared" si="16"/>
        <v>0</v>
      </c>
    </row>
    <row r="227" spans="1:26" x14ac:dyDescent="0.3">
      <c r="A227" s="56" t="s">
        <v>1787</v>
      </c>
      <c r="B227" s="56" t="s">
        <v>1092</v>
      </c>
      <c r="C227" s="57" t="s">
        <v>1786</v>
      </c>
      <c r="D227" s="57" t="s">
        <v>500</v>
      </c>
      <c r="E227" s="56">
        <v>86208489</v>
      </c>
      <c r="F227" s="62">
        <f>VLOOKUP(D227,Table10[],6,FALSE)</f>
        <v>0</v>
      </c>
      <c r="G227" s="62">
        <f>IF(VLOOKUP(D227,Table10[],9,FALSE)="Y",1,0)</f>
        <v>0</v>
      </c>
      <c r="H227" s="62">
        <f>VLOOKUP(D227,Table10[],4,FALSE)</f>
        <v>0</v>
      </c>
      <c r="I227" s="62">
        <f>IF(VLOOKUP(D227,Table10[],7,FALSE)="L",1,IF(VLOOKUP(D227,Table10[],7,FALSE)="H",1.5, 0))</f>
        <v>0</v>
      </c>
      <c r="J227" s="62">
        <f>IF(VLOOKUP(D227,Table10[],5,FALSE)&gt;0, 1,0)</f>
        <v>0</v>
      </c>
      <c r="K227" s="56" t="s">
        <v>501</v>
      </c>
      <c r="L227" s="56" t="str">
        <f>IF(VLOOKUP(C227,Synonyms!$A$2:$E$490,5,FALSE)=0,"",VLOOKUP(C227,Synonyms!$A$2:$E$490,5,FALSE))</f>
        <v/>
      </c>
      <c r="M227" s="56">
        <v>0</v>
      </c>
      <c r="N227" s="56">
        <v>1</v>
      </c>
      <c r="O227" s="56">
        <f t="shared" si="13"/>
        <v>0</v>
      </c>
      <c r="P227" s="56">
        <f t="shared" si="14"/>
        <v>0</v>
      </c>
      <c r="Q227" s="56" t="str">
        <f>IF(VLOOKUP(D227,Table10[],8,FALSE)=0,"",VLOOKUP(D227,Table10[],8,FALSE))</f>
        <v/>
      </c>
      <c r="R227" s="56" t="s">
        <v>1119</v>
      </c>
      <c r="S227" s="56">
        <v>0.99180000000000001</v>
      </c>
      <c r="T227" s="63">
        <f>IF(E227="nan","No CID", VLOOKUP(D227,Patents!$B$6:$V$493,13,FALSE))</f>
        <v>0</v>
      </c>
      <c r="U227" s="64" t="str">
        <f>IFERROR(VLOOKUP(D227,Patents!$B$6:$V$493,12,FALSE)/VLOOKUP(D227,Patents!$B$6:$V$493,13,FALSE),"")</f>
        <v/>
      </c>
      <c r="V227" s="64" t="str">
        <f>IFERROR(VLOOKUP(D227,Patents!$B$6:$V$493,16,FALSE)/VLOOKUP(D227,Patents!$B$6:$V$493,17,FALSE),"")</f>
        <v/>
      </c>
      <c r="W227" s="56" t="str">
        <f>IF(ISERROR(VLOOKUP(D227,'OFR Regulations'!B:D,3,FALSE)),"",VLOOKUP(D227,'OFR Regulations'!B:D,3,FALSE))</f>
        <v/>
      </c>
      <c r="X227" s="56" t="str">
        <f>IF(ISERROR(VLOOKUP(D227,'Reg List Summary'!$A$2:$D$141,4,FALSE)),"",VLOOKUP(D227,'Reg List Summary'!$A$2:$D$141,4,FALSE))</f>
        <v/>
      </c>
      <c r="Y227" s="56" t="b">
        <f t="shared" si="15"/>
        <v>1</v>
      </c>
      <c r="Z227" s="56">
        <f t="shared" si="16"/>
        <v>0</v>
      </c>
    </row>
    <row r="228" spans="1:26" x14ac:dyDescent="0.3">
      <c r="A228" s="56" t="s">
        <v>1789</v>
      </c>
      <c r="B228" s="56" t="s">
        <v>1092</v>
      </c>
      <c r="C228" s="57" t="s">
        <v>1788</v>
      </c>
      <c r="D228" s="57" t="s">
        <v>502</v>
      </c>
      <c r="E228" s="56">
        <v>86208490</v>
      </c>
      <c r="F228" s="62">
        <f>VLOOKUP(D228,Table10[],6,FALSE)</f>
        <v>0</v>
      </c>
      <c r="G228" s="62">
        <f>IF(VLOOKUP(D228,Table10[],9,FALSE)="Y",1,0)</f>
        <v>0</v>
      </c>
      <c r="H228" s="62">
        <f>VLOOKUP(D228,Table10[],4,FALSE)</f>
        <v>0</v>
      </c>
      <c r="I228" s="62">
        <f>IF(VLOOKUP(D228,Table10[],7,FALSE)="L",1,IF(VLOOKUP(D228,Table10[],7,FALSE)="H",1.5, 0))</f>
        <v>0</v>
      </c>
      <c r="J228" s="62">
        <f>IF(VLOOKUP(D228,Table10[],5,FALSE)&gt;0, 1,0)</f>
        <v>0</v>
      </c>
      <c r="K228" s="56" t="s">
        <v>503</v>
      </c>
      <c r="L228" s="56" t="str">
        <f>IF(VLOOKUP(C228,Synonyms!$A$2:$E$490,5,FALSE)=0,"",VLOOKUP(C228,Synonyms!$A$2:$E$490,5,FALSE))</f>
        <v/>
      </c>
      <c r="M228" s="56">
        <v>0</v>
      </c>
      <c r="N228" s="56">
        <v>1</v>
      </c>
      <c r="O228" s="56">
        <f t="shared" si="13"/>
        <v>0</v>
      </c>
      <c r="P228" s="56">
        <f t="shared" si="14"/>
        <v>0</v>
      </c>
      <c r="Q228" s="56" t="str">
        <f>IF(VLOOKUP(D228,Table10[],8,FALSE)=0,"",VLOOKUP(D228,Table10[],8,FALSE))</f>
        <v/>
      </c>
      <c r="R228" s="56" t="s">
        <v>1119</v>
      </c>
      <c r="S228" s="56">
        <v>0.98109999999999997</v>
      </c>
      <c r="T228" s="63">
        <f>IF(E228="nan","No CID", VLOOKUP(D228,Patents!$B$6:$V$493,13,FALSE))</f>
        <v>0</v>
      </c>
      <c r="U228" s="64" t="str">
        <f>IFERROR(VLOOKUP(D228,Patents!$B$6:$V$493,12,FALSE)/VLOOKUP(D228,Patents!$B$6:$V$493,13,FALSE),"")</f>
        <v/>
      </c>
      <c r="V228" s="64" t="str">
        <f>IFERROR(VLOOKUP(D228,Patents!$B$6:$V$493,16,FALSE)/VLOOKUP(D228,Patents!$B$6:$V$493,17,FALSE),"")</f>
        <v/>
      </c>
      <c r="W228" s="56" t="str">
        <f>IF(ISERROR(VLOOKUP(D228,'OFR Regulations'!B:D,3,FALSE)),"",VLOOKUP(D228,'OFR Regulations'!B:D,3,FALSE))</f>
        <v/>
      </c>
      <c r="X228" s="56" t="str">
        <f>IF(ISERROR(VLOOKUP(D228,'Reg List Summary'!$A$2:$D$141,4,FALSE)),"",VLOOKUP(D228,'Reg List Summary'!$A$2:$D$141,4,FALSE))</f>
        <v/>
      </c>
      <c r="Y228" s="56" t="b">
        <f t="shared" si="15"/>
        <v>1</v>
      </c>
      <c r="Z228" s="56">
        <f t="shared" si="16"/>
        <v>0</v>
      </c>
    </row>
    <row r="229" spans="1:26" x14ac:dyDescent="0.3">
      <c r="A229" s="56" t="s">
        <v>1791</v>
      </c>
      <c r="B229" s="56" t="s">
        <v>1092</v>
      </c>
      <c r="C229" s="57" t="s">
        <v>1790</v>
      </c>
      <c r="D229" s="57" t="s">
        <v>504</v>
      </c>
      <c r="E229" s="56">
        <v>86208493</v>
      </c>
      <c r="F229" s="62">
        <f>VLOOKUP(D229,Table10[],6,FALSE)</f>
        <v>0</v>
      </c>
      <c r="G229" s="62">
        <f>IF(VLOOKUP(D229,Table10[],9,FALSE)="Y",1,0)</f>
        <v>0</v>
      </c>
      <c r="H229" s="62">
        <f>VLOOKUP(D229,Table10[],4,FALSE)</f>
        <v>0</v>
      </c>
      <c r="I229" s="62">
        <f>IF(VLOOKUP(D229,Table10[],7,FALSE)="L",1,IF(VLOOKUP(D229,Table10[],7,FALSE)="H",1.5, 0))</f>
        <v>0</v>
      </c>
      <c r="J229" s="62">
        <f>IF(VLOOKUP(D229,Table10[],5,FALSE)&gt;0, 1,0)</f>
        <v>0</v>
      </c>
      <c r="K229" s="56" t="s">
        <v>505</v>
      </c>
      <c r="L229" s="56" t="str">
        <f>IF(VLOOKUP(C229,Synonyms!$A$2:$E$490,5,FALSE)=0,"",VLOOKUP(C229,Synonyms!$A$2:$E$490,5,FALSE))</f>
        <v/>
      </c>
      <c r="M229" s="56">
        <v>0</v>
      </c>
      <c r="N229" s="56">
        <v>1</v>
      </c>
      <c r="O229" s="56">
        <f t="shared" si="13"/>
        <v>0</v>
      </c>
      <c r="P229" s="56">
        <f t="shared" si="14"/>
        <v>0</v>
      </c>
      <c r="Q229" s="56" t="str">
        <f>IF(VLOOKUP(D229,Table10[],8,FALSE)=0,"",VLOOKUP(D229,Table10[],8,FALSE))</f>
        <v/>
      </c>
      <c r="R229" s="56" t="s">
        <v>1119</v>
      </c>
      <c r="S229" s="56">
        <v>0.99180000000000001</v>
      </c>
      <c r="T229" s="63">
        <f>IF(E229="nan","No CID", VLOOKUP(D229,Patents!$B$6:$V$493,13,FALSE))</f>
        <v>0</v>
      </c>
      <c r="U229" s="64" t="str">
        <f>IFERROR(VLOOKUP(D229,Patents!$B$6:$V$493,12,FALSE)/VLOOKUP(D229,Patents!$B$6:$V$493,13,FALSE),"")</f>
        <v/>
      </c>
      <c r="V229" s="64" t="str">
        <f>IFERROR(VLOOKUP(D229,Patents!$B$6:$V$493,16,FALSE)/VLOOKUP(D229,Patents!$B$6:$V$493,17,FALSE),"")</f>
        <v/>
      </c>
      <c r="W229" s="56" t="str">
        <f>IF(ISERROR(VLOOKUP(D229,'OFR Regulations'!B:D,3,FALSE)),"",VLOOKUP(D229,'OFR Regulations'!B:D,3,FALSE))</f>
        <v/>
      </c>
      <c r="X229" s="56" t="str">
        <f>IF(ISERROR(VLOOKUP(D229,'Reg List Summary'!$A$2:$D$141,4,FALSE)),"",VLOOKUP(D229,'Reg List Summary'!$A$2:$D$141,4,FALSE))</f>
        <v/>
      </c>
      <c r="Y229" s="56" t="b">
        <f t="shared" si="15"/>
        <v>1</v>
      </c>
      <c r="Z229" s="56">
        <f t="shared" si="16"/>
        <v>0</v>
      </c>
    </row>
    <row r="230" spans="1:26" x14ac:dyDescent="0.3">
      <c r="A230" s="56" t="s">
        <v>1793</v>
      </c>
      <c r="B230" s="56" t="s">
        <v>1092</v>
      </c>
      <c r="C230" s="57" t="s">
        <v>1792</v>
      </c>
      <c r="D230" s="57" t="s">
        <v>506</v>
      </c>
      <c r="E230" s="56">
        <v>86208494</v>
      </c>
      <c r="F230" s="62">
        <f>VLOOKUP(D230,Table10[],6,FALSE)</f>
        <v>0</v>
      </c>
      <c r="G230" s="62">
        <f>IF(VLOOKUP(D230,Table10[],9,FALSE)="Y",1,0)</f>
        <v>0</v>
      </c>
      <c r="H230" s="62">
        <f>VLOOKUP(D230,Table10[],4,FALSE)</f>
        <v>0</v>
      </c>
      <c r="I230" s="62">
        <f>IF(VLOOKUP(D230,Table10[],7,FALSE)="L",1,IF(VLOOKUP(D230,Table10[],7,FALSE)="H",1.5, 0))</f>
        <v>0</v>
      </c>
      <c r="J230" s="62">
        <f>IF(VLOOKUP(D230,Table10[],5,FALSE)&gt;0, 1,0)</f>
        <v>0</v>
      </c>
      <c r="K230" s="56" t="s">
        <v>507</v>
      </c>
      <c r="L230" s="56" t="str">
        <f>IF(VLOOKUP(C230,Synonyms!$A$2:$E$490,5,FALSE)=0,"",VLOOKUP(C230,Synonyms!$A$2:$E$490,5,FALSE))</f>
        <v/>
      </c>
      <c r="M230" s="56">
        <v>0</v>
      </c>
      <c r="N230" s="56">
        <v>1</v>
      </c>
      <c r="O230" s="56">
        <f t="shared" si="13"/>
        <v>0</v>
      </c>
      <c r="P230" s="56">
        <f t="shared" si="14"/>
        <v>0</v>
      </c>
      <c r="Q230" s="56" t="str">
        <f>IF(VLOOKUP(D230,Table10[],8,FALSE)=0,"",VLOOKUP(D230,Table10[],8,FALSE))</f>
        <v/>
      </c>
      <c r="R230" s="56" t="s">
        <v>1119</v>
      </c>
      <c r="S230" s="56">
        <v>0.99539999999999995</v>
      </c>
      <c r="T230" s="63">
        <f>IF(E230="nan","No CID", VLOOKUP(D230,Patents!$B$6:$V$493,13,FALSE))</f>
        <v>0</v>
      </c>
      <c r="U230" s="64" t="str">
        <f>IFERROR(VLOOKUP(D230,Patents!$B$6:$V$493,12,FALSE)/VLOOKUP(D230,Patents!$B$6:$V$493,13,FALSE),"")</f>
        <v/>
      </c>
      <c r="V230" s="64" t="str">
        <f>IFERROR(VLOOKUP(D230,Patents!$B$6:$V$493,16,FALSE)/VLOOKUP(D230,Patents!$B$6:$V$493,17,FALSE),"")</f>
        <v/>
      </c>
      <c r="W230" s="56" t="str">
        <f>IF(ISERROR(VLOOKUP(D230,'OFR Regulations'!B:D,3,FALSE)),"",VLOOKUP(D230,'OFR Regulations'!B:D,3,FALSE))</f>
        <v/>
      </c>
      <c r="X230" s="56" t="str">
        <f>IF(ISERROR(VLOOKUP(D230,'Reg List Summary'!$A$2:$D$141,4,FALSE)),"",VLOOKUP(D230,'Reg List Summary'!$A$2:$D$141,4,FALSE))</f>
        <v/>
      </c>
      <c r="Y230" s="56" t="b">
        <f t="shared" si="15"/>
        <v>1</v>
      </c>
      <c r="Z230" s="56">
        <f t="shared" si="16"/>
        <v>0</v>
      </c>
    </row>
    <row r="231" spans="1:26" x14ac:dyDescent="0.3">
      <c r="A231" s="56" t="s">
        <v>1795</v>
      </c>
      <c r="B231" s="56" t="s">
        <v>1092</v>
      </c>
      <c r="C231" s="57" t="s">
        <v>1794</v>
      </c>
      <c r="D231" s="57" t="s">
        <v>508</v>
      </c>
      <c r="E231" s="56">
        <v>86208495</v>
      </c>
      <c r="F231" s="62">
        <f>VLOOKUP(D231,Table10[],6,FALSE)</f>
        <v>0</v>
      </c>
      <c r="G231" s="62">
        <f>IF(VLOOKUP(D231,Table10[],9,FALSE)="Y",1,0)</f>
        <v>0</v>
      </c>
      <c r="H231" s="62">
        <f>VLOOKUP(D231,Table10[],4,FALSE)</f>
        <v>0</v>
      </c>
      <c r="I231" s="62">
        <f>IF(VLOOKUP(D231,Table10[],7,FALSE)="L",1,IF(VLOOKUP(D231,Table10[],7,FALSE)="H",1.5, 0))</f>
        <v>0</v>
      </c>
      <c r="J231" s="62">
        <f>IF(VLOOKUP(D231,Table10[],5,FALSE)&gt;0, 1,0)</f>
        <v>0</v>
      </c>
      <c r="K231" s="56" t="s">
        <v>509</v>
      </c>
      <c r="L231" s="56" t="str">
        <f>IF(VLOOKUP(C231,Synonyms!$A$2:$E$490,5,FALSE)=0,"",VLOOKUP(C231,Synonyms!$A$2:$E$490,5,FALSE))</f>
        <v/>
      </c>
      <c r="M231" s="56">
        <v>0</v>
      </c>
      <c r="N231" s="56">
        <v>1</v>
      </c>
      <c r="O231" s="56">
        <f t="shared" si="13"/>
        <v>0</v>
      </c>
      <c r="P231" s="56">
        <f t="shared" si="14"/>
        <v>0</v>
      </c>
      <c r="Q231" s="56" t="str">
        <f>IF(VLOOKUP(D231,Table10[],8,FALSE)=0,"",VLOOKUP(D231,Table10[],8,FALSE))</f>
        <v/>
      </c>
      <c r="R231" s="56" t="s">
        <v>1119</v>
      </c>
      <c r="S231" s="56">
        <v>0.99550000000000005</v>
      </c>
      <c r="T231" s="63">
        <f>IF(E231="nan","No CID", VLOOKUP(D231,Patents!$B$6:$V$493,13,FALSE))</f>
        <v>0</v>
      </c>
      <c r="U231" s="64" t="str">
        <f>IFERROR(VLOOKUP(D231,Patents!$B$6:$V$493,12,FALSE)/VLOOKUP(D231,Patents!$B$6:$V$493,13,FALSE),"")</f>
        <v/>
      </c>
      <c r="V231" s="64" t="str">
        <f>IFERROR(VLOOKUP(D231,Patents!$B$6:$V$493,16,FALSE)/VLOOKUP(D231,Patents!$B$6:$V$493,17,FALSE),"")</f>
        <v/>
      </c>
      <c r="W231" s="56" t="str">
        <f>IF(ISERROR(VLOOKUP(D231,'OFR Regulations'!B:D,3,FALSE)),"",VLOOKUP(D231,'OFR Regulations'!B:D,3,FALSE))</f>
        <v/>
      </c>
      <c r="X231" s="56" t="str">
        <f>IF(ISERROR(VLOOKUP(D231,'Reg List Summary'!$A$2:$D$141,4,FALSE)),"",VLOOKUP(D231,'Reg List Summary'!$A$2:$D$141,4,FALSE))</f>
        <v/>
      </c>
      <c r="Y231" s="56" t="b">
        <f t="shared" si="15"/>
        <v>1</v>
      </c>
      <c r="Z231" s="56">
        <f t="shared" si="16"/>
        <v>0</v>
      </c>
    </row>
    <row r="232" spans="1:26" x14ac:dyDescent="0.3">
      <c r="A232" s="56" t="s">
        <v>1797</v>
      </c>
      <c r="B232" s="56" t="s">
        <v>1092</v>
      </c>
      <c r="C232" s="57" t="s">
        <v>1796</v>
      </c>
      <c r="D232" s="57" t="s">
        <v>510</v>
      </c>
      <c r="E232" s="56">
        <v>19792406</v>
      </c>
      <c r="F232" s="62">
        <f>VLOOKUP(D232,Table10[],6,FALSE)</f>
        <v>0</v>
      </c>
      <c r="G232" s="62">
        <f>IF(VLOOKUP(D232,Table10[],9,FALSE)="Y",1,0)</f>
        <v>0</v>
      </c>
      <c r="H232" s="62">
        <f>VLOOKUP(D232,Table10[],4,FALSE)</f>
        <v>0</v>
      </c>
      <c r="I232" s="62">
        <f>IF(VLOOKUP(D232,Table10[],7,FALSE)="L",1,IF(VLOOKUP(D232,Table10[],7,FALSE)="H",1.5, 0))</f>
        <v>0</v>
      </c>
      <c r="J232" s="62">
        <f>IF(VLOOKUP(D232,Table10[],5,FALSE)&gt;0, 1,0)</f>
        <v>0</v>
      </c>
      <c r="K232" s="56" t="s">
        <v>511</v>
      </c>
      <c r="L232" s="56" t="str">
        <f>IF(VLOOKUP(C232,Synonyms!$A$2:$E$490,5,FALSE)=0,"",VLOOKUP(C232,Synonyms!$A$2:$E$490,5,FALSE))</f>
        <v/>
      </c>
      <c r="M232" s="56">
        <v>0</v>
      </c>
      <c r="N232" s="56">
        <v>1</v>
      </c>
      <c r="O232" s="56">
        <f t="shared" si="13"/>
        <v>0</v>
      </c>
      <c r="P232" s="56">
        <f t="shared" si="14"/>
        <v>0</v>
      </c>
      <c r="Q232" s="56" t="str">
        <f>IF(VLOOKUP(D232,Table10[],8,FALSE)=0,"",VLOOKUP(D232,Table10[],8,FALSE))</f>
        <v/>
      </c>
      <c r="R232" s="56" t="s">
        <v>1119</v>
      </c>
      <c r="S232" s="56">
        <v>0.96879999999999999</v>
      </c>
      <c r="T232" s="63">
        <f>IF(E232="nan","No CID", VLOOKUP(D232,Patents!$B$6:$V$493,13,FALSE))</f>
        <v>5</v>
      </c>
      <c r="U232" s="64">
        <f>IFERROR(VLOOKUP(D232,Patents!$B$6:$V$493,12,FALSE)/VLOOKUP(D232,Patents!$B$6:$V$493,13,FALSE),"")</f>
        <v>0.2</v>
      </c>
      <c r="V232" s="64" t="str">
        <f>IFERROR(VLOOKUP(D232,Patents!$B$6:$V$493,16,FALSE)/VLOOKUP(D232,Patents!$B$6:$V$493,17,FALSE),"")</f>
        <v/>
      </c>
      <c r="W232" s="56" t="str">
        <f>IF(ISERROR(VLOOKUP(D232,'OFR Regulations'!B:D,3,FALSE)),"",VLOOKUP(D232,'OFR Regulations'!B:D,3,FALSE))</f>
        <v/>
      </c>
      <c r="X232" s="56" t="str">
        <f>IF(ISERROR(VLOOKUP(D232,'Reg List Summary'!$A$2:$D$141,4,FALSE)),"",VLOOKUP(D232,'Reg List Summary'!$A$2:$D$141,4,FALSE))</f>
        <v/>
      </c>
      <c r="Y232" s="56" t="b">
        <f t="shared" si="15"/>
        <v>1</v>
      </c>
      <c r="Z232" s="56">
        <f t="shared" si="16"/>
        <v>0</v>
      </c>
    </row>
    <row r="233" spans="1:26" x14ac:dyDescent="0.3">
      <c r="A233" s="56" t="s">
        <v>1799</v>
      </c>
      <c r="B233" s="56" t="s">
        <v>1092</v>
      </c>
      <c r="C233" s="57" t="s">
        <v>1798</v>
      </c>
      <c r="D233" s="57" t="s">
        <v>512</v>
      </c>
      <c r="E233" s="56">
        <v>86208496</v>
      </c>
      <c r="F233" s="62">
        <f>VLOOKUP(D233,Table10[],6,FALSE)</f>
        <v>0</v>
      </c>
      <c r="G233" s="62">
        <f>IF(VLOOKUP(D233,Table10[],9,FALSE)="Y",1,0)</f>
        <v>0</v>
      </c>
      <c r="H233" s="62">
        <f>VLOOKUP(D233,Table10[],4,FALSE)</f>
        <v>0</v>
      </c>
      <c r="I233" s="62">
        <f>IF(VLOOKUP(D233,Table10[],7,FALSE)="L",1,IF(VLOOKUP(D233,Table10[],7,FALSE)="H",1.5, 0))</f>
        <v>0</v>
      </c>
      <c r="J233" s="62">
        <f>IF(VLOOKUP(D233,Table10[],5,FALSE)&gt;0, 1,0)</f>
        <v>0</v>
      </c>
      <c r="K233" s="56" t="s">
        <v>513</v>
      </c>
      <c r="L233" s="56" t="str">
        <f>IF(VLOOKUP(C233,Synonyms!$A$2:$E$490,5,FALSE)=0,"",VLOOKUP(C233,Synonyms!$A$2:$E$490,5,FALSE))</f>
        <v/>
      </c>
      <c r="M233" s="56">
        <v>0</v>
      </c>
      <c r="N233" s="56">
        <v>1</v>
      </c>
      <c r="O233" s="56">
        <f t="shared" si="13"/>
        <v>0</v>
      </c>
      <c r="P233" s="56">
        <f t="shared" si="14"/>
        <v>0</v>
      </c>
      <c r="Q233" s="56" t="str">
        <f>IF(VLOOKUP(D233,Table10[],8,FALSE)=0,"",VLOOKUP(D233,Table10[],8,FALSE))</f>
        <v/>
      </c>
      <c r="R233" s="56" t="s">
        <v>1119</v>
      </c>
      <c r="S233" s="56">
        <v>0.99129999999999996</v>
      </c>
      <c r="T233" s="63">
        <f>IF(E233="nan","No CID", VLOOKUP(D233,Patents!$B$6:$V$493,13,FALSE))</f>
        <v>0</v>
      </c>
      <c r="U233" s="64" t="str">
        <f>IFERROR(VLOOKUP(D233,Patents!$B$6:$V$493,12,FALSE)/VLOOKUP(D233,Patents!$B$6:$V$493,13,FALSE),"")</f>
        <v/>
      </c>
      <c r="V233" s="64" t="str">
        <f>IFERROR(VLOOKUP(D233,Patents!$B$6:$V$493,16,FALSE)/VLOOKUP(D233,Patents!$B$6:$V$493,17,FALSE),"")</f>
        <v/>
      </c>
      <c r="W233" s="56" t="str">
        <f>IF(ISERROR(VLOOKUP(D233,'OFR Regulations'!B:D,3,FALSE)),"",VLOOKUP(D233,'OFR Regulations'!B:D,3,FALSE))</f>
        <v/>
      </c>
      <c r="X233" s="56" t="str">
        <f>IF(ISERROR(VLOOKUP(D233,'Reg List Summary'!$A$2:$D$141,4,FALSE)),"",VLOOKUP(D233,'Reg List Summary'!$A$2:$D$141,4,FALSE))</f>
        <v/>
      </c>
      <c r="Y233" s="56" t="b">
        <f t="shared" si="15"/>
        <v>1</v>
      </c>
      <c r="Z233" s="56">
        <f t="shared" si="16"/>
        <v>0</v>
      </c>
    </row>
    <row r="234" spans="1:26" x14ac:dyDescent="0.3">
      <c r="A234" s="56" t="s">
        <v>1801</v>
      </c>
      <c r="B234" s="56" t="s">
        <v>1092</v>
      </c>
      <c r="C234" s="57" t="s">
        <v>1800</v>
      </c>
      <c r="D234" s="57" t="s">
        <v>514</v>
      </c>
      <c r="E234" s="56">
        <v>13828345</v>
      </c>
      <c r="F234" s="62">
        <f>VLOOKUP(D234,Table10[],6,FALSE)</f>
        <v>0</v>
      </c>
      <c r="G234" s="62">
        <f>IF(VLOOKUP(D234,Table10[],9,FALSE)="Y",1,0)</f>
        <v>0</v>
      </c>
      <c r="H234" s="62">
        <f>VLOOKUP(D234,Table10[],4,FALSE)</f>
        <v>0</v>
      </c>
      <c r="I234" s="62">
        <f>IF(VLOOKUP(D234,Table10[],7,FALSE)="L",1,IF(VLOOKUP(D234,Table10[],7,FALSE)="H",1.5, 0))</f>
        <v>0</v>
      </c>
      <c r="J234" s="62">
        <f>IF(VLOOKUP(D234,Table10[],5,FALSE)&gt;0, 1,0)</f>
        <v>0</v>
      </c>
      <c r="K234" s="56" t="s">
        <v>515</v>
      </c>
      <c r="L234" s="56" t="str">
        <f>IF(VLOOKUP(C234,Synonyms!$A$2:$E$490,5,FALSE)=0,"",VLOOKUP(C234,Synonyms!$A$2:$E$490,5,FALSE))</f>
        <v/>
      </c>
      <c r="M234" s="56">
        <v>0</v>
      </c>
      <c r="N234" s="56">
        <v>1</v>
      </c>
      <c r="O234" s="56">
        <f t="shared" si="13"/>
        <v>0</v>
      </c>
      <c r="P234" s="56">
        <f t="shared" si="14"/>
        <v>0</v>
      </c>
      <c r="Q234" s="56" t="str">
        <f>IF(VLOOKUP(D234,Table10[],8,FALSE)=0,"",VLOOKUP(D234,Table10[],8,FALSE))</f>
        <v/>
      </c>
      <c r="R234" s="56" t="s">
        <v>1119</v>
      </c>
      <c r="S234" s="56">
        <v>0.98770000000000002</v>
      </c>
      <c r="T234" s="63">
        <f>IF(E234="nan","No CID", VLOOKUP(D234,Patents!$B$6:$V$493,13,FALSE))</f>
        <v>50</v>
      </c>
      <c r="U234" s="64">
        <f>IFERROR(VLOOKUP(D234,Patents!$B$6:$V$493,12,FALSE)/VLOOKUP(D234,Patents!$B$6:$V$493,13,FALSE),"")</f>
        <v>0.52</v>
      </c>
      <c r="V234" s="64">
        <f>IFERROR(VLOOKUP(D234,Patents!$B$6:$V$493,16,FALSE)/VLOOKUP(D234,Patents!$B$6:$V$493,17,FALSE),"")</f>
        <v>0.625</v>
      </c>
      <c r="W234" s="56" t="str">
        <f>IF(ISERROR(VLOOKUP(D234,'OFR Regulations'!B:D,3,FALSE)),"",VLOOKUP(D234,'OFR Regulations'!B:D,3,FALSE))</f>
        <v/>
      </c>
      <c r="X234" s="56" t="str">
        <f>IF(ISERROR(VLOOKUP(D234,'Reg List Summary'!$A$2:$D$141,4,FALSE)),"",VLOOKUP(D234,'Reg List Summary'!$A$2:$D$141,4,FALSE))</f>
        <v/>
      </c>
      <c r="Y234" s="56" t="b">
        <f t="shared" si="15"/>
        <v>1</v>
      </c>
      <c r="Z234" s="56">
        <f t="shared" si="16"/>
        <v>0</v>
      </c>
    </row>
    <row r="235" spans="1:26" x14ac:dyDescent="0.3">
      <c r="A235" s="56" t="s">
        <v>1803</v>
      </c>
      <c r="B235" s="56" t="s">
        <v>1092</v>
      </c>
      <c r="C235" s="57" t="s">
        <v>1802</v>
      </c>
      <c r="D235" s="57" t="s">
        <v>516</v>
      </c>
      <c r="E235" s="56">
        <v>22833475</v>
      </c>
      <c r="F235" s="62">
        <f>VLOOKUP(D235,Table10[],6,FALSE)</f>
        <v>0</v>
      </c>
      <c r="G235" s="62">
        <f>IF(VLOOKUP(D235,Table10[],9,FALSE)="Y",1,0)</f>
        <v>0</v>
      </c>
      <c r="H235" s="62">
        <f>VLOOKUP(D235,Table10[],4,FALSE)</f>
        <v>0</v>
      </c>
      <c r="I235" s="62">
        <f>IF(VLOOKUP(D235,Table10[],7,FALSE)="L",1,IF(VLOOKUP(D235,Table10[],7,FALSE)="H",1.5, 0))</f>
        <v>0</v>
      </c>
      <c r="J235" s="62">
        <f>IF(VLOOKUP(D235,Table10[],5,FALSE)&gt;0, 1,0)</f>
        <v>0</v>
      </c>
      <c r="K235" s="56" t="s">
        <v>517</v>
      </c>
      <c r="L235" s="56" t="str">
        <f>IF(VLOOKUP(C235,Synonyms!$A$2:$E$490,5,FALSE)=0,"",VLOOKUP(C235,Synonyms!$A$2:$E$490,5,FALSE))</f>
        <v/>
      </c>
      <c r="M235" s="56">
        <v>0</v>
      </c>
      <c r="N235" s="56">
        <v>1</v>
      </c>
      <c r="O235" s="56">
        <f t="shared" si="13"/>
        <v>0</v>
      </c>
      <c r="P235" s="56">
        <f t="shared" si="14"/>
        <v>0</v>
      </c>
      <c r="Q235" s="56" t="str">
        <f>IF(VLOOKUP(D235,Table10[],8,FALSE)=0,"",VLOOKUP(D235,Table10[],8,FALSE))</f>
        <v/>
      </c>
      <c r="R235" s="56" t="s">
        <v>1119</v>
      </c>
      <c r="S235" s="56">
        <v>0.99709999999999999</v>
      </c>
      <c r="T235" s="63">
        <f>IF(E235="nan","No CID", VLOOKUP(D235,Patents!$B$6:$V$493,13,FALSE))</f>
        <v>0</v>
      </c>
      <c r="U235" s="64" t="str">
        <f>IFERROR(VLOOKUP(D235,Patents!$B$6:$V$493,12,FALSE)/VLOOKUP(D235,Patents!$B$6:$V$493,13,FALSE),"")</f>
        <v/>
      </c>
      <c r="V235" s="64" t="str">
        <f>IFERROR(VLOOKUP(D235,Patents!$B$6:$V$493,16,FALSE)/VLOOKUP(D235,Patents!$B$6:$V$493,17,FALSE),"")</f>
        <v/>
      </c>
      <c r="W235" s="56" t="str">
        <f>IF(ISERROR(VLOOKUP(D235,'OFR Regulations'!B:D,3,FALSE)),"",VLOOKUP(D235,'OFR Regulations'!B:D,3,FALSE))</f>
        <v/>
      </c>
      <c r="X235" s="56" t="str">
        <f>IF(ISERROR(VLOOKUP(D235,'Reg List Summary'!$A$2:$D$141,4,FALSE)),"",VLOOKUP(D235,'Reg List Summary'!$A$2:$D$141,4,FALSE))</f>
        <v/>
      </c>
      <c r="Y235" s="56" t="b">
        <f t="shared" si="15"/>
        <v>1</v>
      </c>
      <c r="Z235" s="56">
        <f t="shared" si="16"/>
        <v>0</v>
      </c>
    </row>
    <row r="236" spans="1:26" x14ac:dyDescent="0.3">
      <c r="A236" s="56" t="s">
        <v>1805</v>
      </c>
      <c r="B236" s="56" t="s">
        <v>1092</v>
      </c>
      <c r="C236" s="57" t="s">
        <v>1804</v>
      </c>
      <c r="D236" s="57" t="s">
        <v>518</v>
      </c>
      <c r="E236" s="56">
        <v>86208498</v>
      </c>
      <c r="F236" s="62">
        <f>VLOOKUP(D236,Table10[],6,FALSE)</f>
        <v>0</v>
      </c>
      <c r="G236" s="62">
        <f>IF(VLOOKUP(D236,Table10[],9,FALSE)="Y",1,0)</f>
        <v>0</v>
      </c>
      <c r="H236" s="62">
        <f>VLOOKUP(D236,Table10[],4,FALSE)</f>
        <v>0</v>
      </c>
      <c r="I236" s="62">
        <f>IF(VLOOKUP(D236,Table10[],7,FALSE)="L",1,IF(VLOOKUP(D236,Table10[],7,FALSE)="H",1.5, 0))</f>
        <v>0</v>
      </c>
      <c r="J236" s="62">
        <f>IF(VLOOKUP(D236,Table10[],5,FALSE)&gt;0, 1,0)</f>
        <v>0</v>
      </c>
      <c r="K236" s="56" t="s">
        <v>519</v>
      </c>
      <c r="L236" s="56" t="str">
        <f>IF(VLOOKUP(C236,Synonyms!$A$2:$E$490,5,FALSE)=0,"",VLOOKUP(C236,Synonyms!$A$2:$E$490,5,FALSE))</f>
        <v/>
      </c>
      <c r="M236" s="56">
        <v>0</v>
      </c>
      <c r="N236" s="56">
        <v>1</v>
      </c>
      <c r="O236" s="56">
        <f t="shared" si="13"/>
        <v>0</v>
      </c>
      <c r="P236" s="56">
        <f t="shared" si="14"/>
        <v>0</v>
      </c>
      <c r="Q236" s="56" t="str">
        <f>IF(VLOOKUP(D236,Table10[],8,FALSE)=0,"",VLOOKUP(D236,Table10[],8,FALSE))</f>
        <v/>
      </c>
      <c r="R236" s="56" t="s">
        <v>1119</v>
      </c>
      <c r="S236" s="56">
        <v>0.98170000000000002</v>
      </c>
      <c r="T236" s="63">
        <f>IF(E236="nan","No CID", VLOOKUP(D236,Patents!$B$6:$V$493,13,FALSE))</f>
        <v>0</v>
      </c>
      <c r="U236" s="64" t="str">
        <f>IFERROR(VLOOKUP(D236,Patents!$B$6:$V$493,12,FALSE)/VLOOKUP(D236,Patents!$B$6:$V$493,13,FALSE),"")</f>
        <v/>
      </c>
      <c r="V236" s="64" t="str">
        <f>IFERROR(VLOOKUP(D236,Patents!$B$6:$V$493,16,FALSE)/VLOOKUP(D236,Patents!$B$6:$V$493,17,FALSE),"")</f>
        <v/>
      </c>
      <c r="W236" s="56" t="str">
        <f>IF(ISERROR(VLOOKUP(D236,'OFR Regulations'!B:D,3,FALSE)),"",VLOOKUP(D236,'OFR Regulations'!B:D,3,FALSE))</f>
        <v/>
      </c>
      <c r="X236" s="56" t="str">
        <f>IF(ISERROR(VLOOKUP(D236,'Reg List Summary'!$A$2:$D$141,4,FALSE)),"",VLOOKUP(D236,'Reg List Summary'!$A$2:$D$141,4,FALSE))</f>
        <v/>
      </c>
      <c r="Y236" s="56" t="b">
        <f t="shared" si="15"/>
        <v>1</v>
      </c>
      <c r="Z236" s="56">
        <f t="shared" si="16"/>
        <v>0</v>
      </c>
    </row>
    <row r="237" spans="1:26" x14ac:dyDescent="0.3">
      <c r="A237" s="56" t="s">
        <v>1807</v>
      </c>
      <c r="B237" s="56" t="s">
        <v>1092</v>
      </c>
      <c r="C237" s="57" t="s">
        <v>1806</v>
      </c>
      <c r="D237" s="57" t="s">
        <v>520</v>
      </c>
      <c r="E237" s="56">
        <v>86208500</v>
      </c>
      <c r="F237" s="62">
        <f>VLOOKUP(D237,Table10[],6,FALSE)</f>
        <v>0</v>
      </c>
      <c r="G237" s="62">
        <f>IF(VLOOKUP(D237,Table10[],9,FALSE)="Y",1,0)</f>
        <v>0</v>
      </c>
      <c r="H237" s="62">
        <f>VLOOKUP(D237,Table10[],4,FALSE)</f>
        <v>0</v>
      </c>
      <c r="I237" s="62">
        <f>IF(VLOOKUP(D237,Table10[],7,FALSE)="L",1,IF(VLOOKUP(D237,Table10[],7,FALSE)="H",1.5, 0))</f>
        <v>0</v>
      </c>
      <c r="J237" s="62">
        <f>IF(VLOOKUP(D237,Table10[],5,FALSE)&gt;0, 1,0)</f>
        <v>0</v>
      </c>
      <c r="K237" s="56" t="s">
        <v>521</v>
      </c>
      <c r="L237" s="56" t="str">
        <f>IF(VLOOKUP(C237,Synonyms!$A$2:$E$490,5,FALSE)=0,"",VLOOKUP(C237,Synonyms!$A$2:$E$490,5,FALSE))</f>
        <v/>
      </c>
      <c r="M237" s="56">
        <v>0</v>
      </c>
      <c r="N237" s="56">
        <v>1</v>
      </c>
      <c r="O237" s="56">
        <f t="shared" si="13"/>
        <v>0</v>
      </c>
      <c r="P237" s="56">
        <f t="shared" si="14"/>
        <v>0</v>
      </c>
      <c r="Q237" s="56" t="str">
        <f>IF(VLOOKUP(D237,Table10[],8,FALSE)=0,"",VLOOKUP(D237,Table10[],8,FALSE))</f>
        <v/>
      </c>
      <c r="R237" s="56" t="s">
        <v>1119</v>
      </c>
      <c r="S237" s="56">
        <v>0.99539999999999995</v>
      </c>
      <c r="T237" s="63">
        <f>IF(E237="nan","No CID", VLOOKUP(D237,Patents!$B$6:$V$493,13,FALSE))</f>
        <v>0</v>
      </c>
      <c r="U237" s="64" t="str">
        <f>IFERROR(VLOOKUP(D237,Patents!$B$6:$V$493,12,FALSE)/VLOOKUP(D237,Patents!$B$6:$V$493,13,FALSE),"")</f>
        <v/>
      </c>
      <c r="V237" s="64" t="str">
        <f>IFERROR(VLOOKUP(D237,Patents!$B$6:$V$493,16,FALSE)/VLOOKUP(D237,Patents!$B$6:$V$493,17,FALSE),"")</f>
        <v/>
      </c>
      <c r="W237" s="56" t="str">
        <f>IF(ISERROR(VLOOKUP(D237,'OFR Regulations'!B:D,3,FALSE)),"",VLOOKUP(D237,'OFR Regulations'!B:D,3,FALSE))</f>
        <v/>
      </c>
      <c r="X237" s="56" t="str">
        <f>IF(ISERROR(VLOOKUP(D237,'Reg List Summary'!$A$2:$D$141,4,FALSE)),"",VLOOKUP(D237,'Reg List Summary'!$A$2:$D$141,4,FALSE))</f>
        <v/>
      </c>
      <c r="Y237" s="56" t="b">
        <f t="shared" si="15"/>
        <v>1</v>
      </c>
      <c r="Z237" s="56">
        <f t="shared" si="16"/>
        <v>0</v>
      </c>
    </row>
    <row r="238" spans="1:26" x14ac:dyDescent="0.3">
      <c r="A238" s="56" t="s">
        <v>1809</v>
      </c>
      <c r="B238" s="56" t="s">
        <v>1092</v>
      </c>
      <c r="C238" s="57" t="s">
        <v>1808</v>
      </c>
      <c r="D238" s="57" t="s">
        <v>522</v>
      </c>
      <c r="E238" s="56">
        <v>86208501</v>
      </c>
      <c r="F238" s="62">
        <f>VLOOKUP(D238,Table10[],6,FALSE)</f>
        <v>0</v>
      </c>
      <c r="G238" s="62">
        <f>IF(VLOOKUP(D238,Table10[],9,FALSE)="Y",1,0)</f>
        <v>0</v>
      </c>
      <c r="H238" s="62">
        <f>VLOOKUP(D238,Table10[],4,FALSE)</f>
        <v>0</v>
      </c>
      <c r="I238" s="62">
        <f>IF(VLOOKUP(D238,Table10[],7,FALSE)="L",1,IF(VLOOKUP(D238,Table10[],7,FALSE)="H",1.5, 0))</f>
        <v>0</v>
      </c>
      <c r="J238" s="62">
        <f>IF(VLOOKUP(D238,Table10[],5,FALSE)&gt;0, 1,0)</f>
        <v>0</v>
      </c>
      <c r="K238" s="56" t="s">
        <v>523</v>
      </c>
      <c r="L238" s="56" t="str">
        <f>IF(VLOOKUP(C238,Synonyms!$A$2:$E$490,5,FALSE)=0,"",VLOOKUP(C238,Synonyms!$A$2:$E$490,5,FALSE))</f>
        <v/>
      </c>
      <c r="M238" s="56">
        <v>0</v>
      </c>
      <c r="N238" s="56">
        <v>1</v>
      </c>
      <c r="O238" s="56">
        <f t="shared" si="13"/>
        <v>0</v>
      </c>
      <c r="P238" s="56">
        <f t="shared" si="14"/>
        <v>0</v>
      </c>
      <c r="Q238" s="56" t="str">
        <f>IF(VLOOKUP(D238,Table10[],8,FALSE)=0,"",VLOOKUP(D238,Table10[],8,FALSE))</f>
        <v/>
      </c>
      <c r="R238" s="56" t="s">
        <v>1119</v>
      </c>
      <c r="S238" s="56">
        <v>0.99180000000000001</v>
      </c>
      <c r="T238" s="63">
        <f>IF(E238="nan","No CID", VLOOKUP(D238,Patents!$B$6:$V$493,13,FALSE))</f>
        <v>0</v>
      </c>
      <c r="U238" s="64" t="str">
        <f>IFERROR(VLOOKUP(D238,Patents!$B$6:$V$493,12,FALSE)/VLOOKUP(D238,Patents!$B$6:$V$493,13,FALSE),"")</f>
        <v/>
      </c>
      <c r="V238" s="64" t="str">
        <f>IFERROR(VLOOKUP(D238,Patents!$B$6:$V$493,16,FALSE)/VLOOKUP(D238,Patents!$B$6:$V$493,17,FALSE),"")</f>
        <v/>
      </c>
      <c r="W238" s="56" t="str">
        <f>IF(ISERROR(VLOOKUP(D238,'OFR Regulations'!B:D,3,FALSE)),"",VLOOKUP(D238,'OFR Regulations'!B:D,3,FALSE))</f>
        <v/>
      </c>
      <c r="X238" s="56" t="str">
        <f>IF(ISERROR(VLOOKUP(D238,'Reg List Summary'!$A$2:$D$141,4,FALSE)),"",VLOOKUP(D238,'Reg List Summary'!$A$2:$D$141,4,FALSE))</f>
        <v/>
      </c>
      <c r="Y238" s="56" t="b">
        <f t="shared" si="15"/>
        <v>1</v>
      </c>
      <c r="Z238" s="56">
        <f t="shared" si="16"/>
        <v>0</v>
      </c>
    </row>
    <row r="239" spans="1:26" x14ac:dyDescent="0.3">
      <c r="A239" s="56" t="s">
        <v>1811</v>
      </c>
      <c r="B239" s="56" t="s">
        <v>1092</v>
      </c>
      <c r="C239" s="57" t="s">
        <v>1810</v>
      </c>
      <c r="D239" s="57" t="s">
        <v>524</v>
      </c>
      <c r="E239" s="56">
        <v>38386</v>
      </c>
      <c r="F239" s="62">
        <f>VLOOKUP(D239,Table10[],6,FALSE)</f>
        <v>0</v>
      </c>
      <c r="G239" s="62">
        <f>IF(VLOOKUP(D239,Table10[],9,FALSE)="Y",1,0)</f>
        <v>0</v>
      </c>
      <c r="H239" s="62">
        <f>VLOOKUP(D239,Table10[],4,FALSE)</f>
        <v>0</v>
      </c>
      <c r="I239" s="62">
        <f>IF(VLOOKUP(D239,Table10[],7,FALSE)="L",1,IF(VLOOKUP(D239,Table10[],7,FALSE)="H",1.5, 0))</f>
        <v>0</v>
      </c>
      <c r="J239" s="62">
        <f>IF(VLOOKUP(D239,Table10[],5,FALSE)&gt;0, 1,0)</f>
        <v>0</v>
      </c>
      <c r="K239" s="56" t="s">
        <v>525</v>
      </c>
      <c r="L239" s="56" t="str">
        <f>IF(VLOOKUP(C239,Synonyms!$A$2:$E$490,5,FALSE)=0,"",VLOOKUP(C239,Synonyms!$A$2:$E$490,5,FALSE))</f>
        <v/>
      </c>
      <c r="M239" s="56">
        <v>0</v>
      </c>
      <c r="N239" s="56">
        <v>1</v>
      </c>
      <c r="O239" s="56">
        <f t="shared" si="13"/>
        <v>0</v>
      </c>
      <c r="P239" s="56">
        <f t="shared" si="14"/>
        <v>0</v>
      </c>
      <c r="Q239" s="56" t="str">
        <f>IF(VLOOKUP(D239,Table10[],8,FALSE)=0,"",VLOOKUP(D239,Table10[],8,FALSE))</f>
        <v/>
      </c>
      <c r="R239" s="56" t="s">
        <v>1119</v>
      </c>
      <c r="S239" s="56">
        <v>0.99709999999999999</v>
      </c>
      <c r="T239" s="63">
        <f>IF(E239="nan","No CID", VLOOKUP(D239,Patents!$B$6:$V$493,13,FALSE))</f>
        <v>731</v>
      </c>
      <c r="U239" s="64">
        <f>IFERROR(VLOOKUP(D239,Patents!$B$6:$V$493,12,FALSE)/VLOOKUP(D239,Patents!$B$6:$V$493,13,FALSE),"")</f>
        <v>0.80027359781121754</v>
      </c>
      <c r="V239" s="64">
        <f>IFERROR(VLOOKUP(D239,Patents!$B$6:$V$493,16,FALSE)/VLOOKUP(D239,Patents!$B$6:$V$493,17,FALSE),"")</f>
        <v>0.71897810218978098</v>
      </c>
      <c r="W239" s="56" t="str">
        <f>IF(ISERROR(VLOOKUP(D239,'OFR Regulations'!B:D,3,FALSE)),"",VLOOKUP(D239,'OFR Regulations'!B:D,3,FALSE))</f>
        <v/>
      </c>
      <c r="X239" s="56" t="str">
        <f>IF(ISERROR(VLOOKUP(D239,'Reg List Summary'!$A$2:$D$141,4,FALSE)),"",VLOOKUP(D239,'Reg List Summary'!$A$2:$D$141,4,FALSE))</f>
        <v/>
      </c>
      <c r="Y239" s="56" t="b">
        <f t="shared" si="15"/>
        <v>1</v>
      </c>
      <c r="Z239" s="56">
        <f t="shared" si="16"/>
        <v>0</v>
      </c>
    </row>
    <row r="240" spans="1:26" x14ac:dyDescent="0.3">
      <c r="A240" s="56" t="s">
        <v>1813</v>
      </c>
      <c r="B240" s="56" t="s">
        <v>1092</v>
      </c>
      <c r="C240" s="57" t="s">
        <v>1812</v>
      </c>
      <c r="D240" s="57" t="s">
        <v>526</v>
      </c>
      <c r="E240" s="56">
        <v>13766701</v>
      </c>
      <c r="F240" s="62">
        <f>VLOOKUP(D240,Table10[],6,FALSE)</f>
        <v>0</v>
      </c>
      <c r="G240" s="62">
        <f>IF(VLOOKUP(D240,Table10[],9,FALSE)="Y",1,0)</f>
        <v>0</v>
      </c>
      <c r="H240" s="62">
        <f>VLOOKUP(D240,Table10[],4,FALSE)</f>
        <v>0</v>
      </c>
      <c r="I240" s="62">
        <f>IF(VLOOKUP(D240,Table10[],7,FALSE)="L",1,IF(VLOOKUP(D240,Table10[],7,FALSE)="H",1.5, 0))</f>
        <v>0</v>
      </c>
      <c r="J240" s="62">
        <f>IF(VLOOKUP(D240,Table10[],5,FALSE)&gt;0, 1,0)</f>
        <v>0</v>
      </c>
      <c r="K240" s="56" t="s">
        <v>527</v>
      </c>
      <c r="L240" s="56" t="str">
        <f>IF(VLOOKUP(C240,Synonyms!$A$2:$E$490,5,FALSE)=0,"",VLOOKUP(C240,Synonyms!$A$2:$E$490,5,FALSE))</f>
        <v/>
      </c>
      <c r="M240" s="56">
        <v>0</v>
      </c>
      <c r="N240" s="56">
        <v>1</v>
      </c>
      <c r="O240" s="56">
        <f t="shared" si="13"/>
        <v>0</v>
      </c>
      <c r="P240" s="56">
        <f t="shared" si="14"/>
        <v>0</v>
      </c>
      <c r="Q240" s="56">
        <f>IF(VLOOKUP(D240,Table10[],8,FALSE)=0,"",VLOOKUP(D240,Table10[],8,FALSE))</f>
        <v>2</v>
      </c>
      <c r="R240" s="56" t="s">
        <v>1119</v>
      </c>
      <c r="S240" s="56">
        <v>0.99529999999999996</v>
      </c>
      <c r="T240" s="63">
        <f>IF(E240="nan","No CID", VLOOKUP(D240,Patents!$B$6:$V$493,13,FALSE))</f>
        <v>212</v>
      </c>
      <c r="U240" s="64">
        <f>IFERROR(VLOOKUP(D240,Patents!$B$6:$V$493,12,FALSE)/VLOOKUP(D240,Patents!$B$6:$V$493,13,FALSE),"")</f>
        <v>0.589622641509434</v>
      </c>
      <c r="V240" s="64">
        <f>IFERROR(VLOOKUP(D240,Patents!$B$6:$V$493,16,FALSE)/VLOOKUP(D240,Patents!$B$6:$V$493,17,FALSE),"")</f>
        <v>0.48333333333333334</v>
      </c>
      <c r="W240" s="56" t="str">
        <f>IF(ISERROR(VLOOKUP(D240,'OFR Regulations'!B:D,3,FALSE)),"",VLOOKUP(D240,'OFR Regulations'!B:D,3,FALSE))</f>
        <v/>
      </c>
      <c r="X240" s="56" t="str">
        <f>IF(ISERROR(VLOOKUP(D240,'Reg List Summary'!$A$2:$D$141,4,FALSE)),"",VLOOKUP(D240,'Reg List Summary'!$A$2:$D$141,4,FALSE))</f>
        <v/>
      </c>
      <c r="Y240" s="56" t="b">
        <f t="shared" si="15"/>
        <v>1</v>
      </c>
      <c r="Z240" s="56">
        <f t="shared" si="16"/>
        <v>0</v>
      </c>
    </row>
    <row r="241" spans="1:26" x14ac:dyDescent="0.3">
      <c r="A241" s="56" t="s">
        <v>1815</v>
      </c>
      <c r="B241" s="56" t="s">
        <v>1092</v>
      </c>
      <c r="C241" s="57" t="s">
        <v>1814</v>
      </c>
      <c r="D241" s="57" t="s">
        <v>528</v>
      </c>
      <c r="E241" s="56">
        <v>86208503</v>
      </c>
      <c r="F241" s="62">
        <f>VLOOKUP(D241,Table10[],6,FALSE)</f>
        <v>0</v>
      </c>
      <c r="G241" s="62">
        <f>IF(VLOOKUP(D241,Table10[],9,FALSE)="Y",1,0)</f>
        <v>0</v>
      </c>
      <c r="H241" s="62">
        <f>VLOOKUP(D241,Table10[],4,FALSE)</f>
        <v>0</v>
      </c>
      <c r="I241" s="62">
        <f>IF(VLOOKUP(D241,Table10[],7,FALSE)="L",1,IF(VLOOKUP(D241,Table10[],7,FALSE)="H",1.5, 0))</f>
        <v>0</v>
      </c>
      <c r="J241" s="62">
        <f>IF(VLOOKUP(D241,Table10[],5,FALSE)&gt;0, 1,0)</f>
        <v>0</v>
      </c>
      <c r="K241" s="56" t="s">
        <v>529</v>
      </c>
      <c r="L241" s="56" t="str">
        <f>IF(VLOOKUP(C241,Synonyms!$A$2:$E$490,5,FALSE)=0,"",VLOOKUP(C241,Synonyms!$A$2:$E$490,5,FALSE))</f>
        <v/>
      </c>
      <c r="M241" s="56">
        <v>0</v>
      </c>
      <c r="N241" s="56">
        <v>1</v>
      </c>
      <c r="O241" s="56">
        <f t="shared" si="13"/>
        <v>0</v>
      </c>
      <c r="P241" s="56">
        <f t="shared" si="14"/>
        <v>0</v>
      </c>
      <c r="Q241" s="56" t="str">
        <f>IF(VLOOKUP(D241,Table10[],8,FALSE)=0,"",VLOOKUP(D241,Table10[],8,FALSE))</f>
        <v/>
      </c>
      <c r="R241" s="56" t="s">
        <v>1119</v>
      </c>
      <c r="S241" s="56">
        <v>0.997</v>
      </c>
      <c r="T241" s="63">
        <f>IF(E241="nan","No CID", VLOOKUP(D241,Patents!$B$6:$V$493,13,FALSE))</f>
        <v>0</v>
      </c>
      <c r="U241" s="64" t="str">
        <f>IFERROR(VLOOKUP(D241,Patents!$B$6:$V$493,12,FALSE)/VLOOKUP(D241,Patents!$B$6:$V$493,13,FALSE),"")</f>
        <v/>
      </c>
      <c r="V241" s="64" t="str">
        <f>IFERROR(VLOOKUP(D241,Patents!$B$6:$V$493,16,FALSE)/VLOOKUP(D241,Patents!$B$6:$V$493,17,FALSE),"")</f>
        <v/>
      </c>
      <c r="W241" s="56" t="str">
        <f>IF(ISERROR(VLOOKUP(D241,'OFR Regulations'!B:D,3,FALSE)),"",VLOOKUP(D241,'OFR Regulations'!B:D,3,FALSE))</f>
        <v/>
      </c>
      <c r="X241" s="56" t="str">
        <f>IF(ISERROR(VLOOKUP(D241,'Reg List Summary'!$A$2:$D$141,4,FALSE)),"",VLOOKUP(D241,'Reg List Summary'!$A$2:$D$141,4,FALSE))</f>
        <v/>
      </c>
      <c r="Y241" s="56" t="b">
        <f t="shared" si="15"/>
        <v>1</v>
      </c>
      <c r="Z241" s="56">
        <f t="shared" si="16"/>
        <v>0</v>
      </c>
    </row>
    <row r="242" spans="1:26" x14ac:dyDescent="0.3">
      <c r="A242" s="56" t="s">
        <v>1817</v>
      </c>
      <c r="B242" s="56" t="s">
        <v>1092</v>
      </c>
      <c r="C242" s="57" t="s">
        <v>1816</v>
      </c>
      <c r="D242" s="57" t="s">
        <v>530</v>
      </c>
      <c r="E242" s="56">
        <v>86208505</v>
      </c>
      <c r="F242" s="62">
        <f>VLOOKUP(D242,Table10[],6,FALSE)</f>
        <v>0</v>
      </c>
      <c r="G242" s="62">
        <f>IF(VLOOKUP(D242,Table10[],9,FALSE)="Y",1,0)</f>
        <v>0</v>
      </c>
      <c r="H242" s="62">
        <f>VLOOKUP(D242,Table10[],4,FALSE)</f>
        <v>0</v>
      </c>
      <c r="I242" s="62">
        <f>IF(VLOOKUP(D242,Table10[],7,FALSE)="L",1,IF(VLOOKUP(D242,Table10[],7,FALSE)="H",1.5, 0))</f>
        <v>0</v>
      </c>
      <c r="J242" s="62">
        <f>IF(VLOOKUP(D242,Table10[],5,FALSE)&gt;0, 1,0)</f>
        <v>0</v>
      </c>
      <c r="K242" s="56" t="s">
        <v>531</v>
      </c>
      <c r="L242" s="56" t="str">
        <f>IF(VLOOKUP(C242,Synonyms!$A$2:$E$490,5,FALSE)=0,"",VLOOKUP(C242,Synonyms!$A$2:$E$490,5,FALSE))</f>
        <v/>
      </c>
      <c r="M242" s="56">
        <v>0</v>
      </c>
      <c r="N242" s="56">
        <v>1</v>
      </c>
      <c r="O242" s="56">
        <f t="shared" si="13"/>
        <v>0</v>
      </c>
      <c r="P242" s="56">
        <f t="shared" si="14"/>
        <v>0</v>
      </c>
      <c r="Q242" s="56" t="str">
        <f>IF(VLOOKUP(D242,Table10[],8,FALSE)=0,"",VLOOKUP(D242,Table10[],8,FALSE))</f>
        <v/>
      </c>
      <c r="R242" s="56" t="s">
        <v>1119</v>
      </c>
      <c r="S242" s="56">
        <v>0.98839999999999995</v>
      </c>
      <c r="T242" s="63">
        <f>IF(E242="nan","No CID", VLOOKUP(D242,Patents!$B$6:$V$493,13,FALSE))</f>
        <v>0</v>
      </c>
      <c r="U242" s="64" t="str">
        <f>IFERROR(VLOOKUP(D242,Patents!$B$6:$V$493,12,FALSE)/VLOOKUP(D242,Patents!$B$6:$V$493,13,FALSE),"")</f>
        <v/>
      </c>
      <c r="V242" s="64" t="str">
        <f>IFERROR(VLOOKUP(D242,Patents!$B$6:$V$493,16,FALSE)/VLOOKUP(D242,Patents!$B$6:$V$493,17,FALSE),"")</f>
        <v/>
      </c>
      <c r="W242" s="56" t="str">
        <f>IF(ISERROR(VLOOKUP(D242,'OFR Regulations'!B:D,3,FALSE)),"",VLOOKUP(D242,'OFR Regulations'!B:D,3,FALSE))</f>
        <v/>
      </c>
      <c r="X242" s="56" t="str">
        <f>IF(ISERROR(VLOOKUP(D242,'Reg List Summary'!$A$2:$D$141,4,FALSE)),"",VLOOKUP(D242,'Reg List Summary'!$A$2:$D$141,4,FALSE))</f>
        <v/>
      </c>
      <c r="Y242" s="56" t="b">
        <f t="shared" si="15"/>
        <v>1</v>
      </c>
      <c r="Z242" s="56">
        <f t="shared" si="16"/>
        <v>0</v>
      </c>
    </row>
    <row r="243" spans="1:26" x14ac:dyDescent="0.3">
      <c r="A243" s="56" t="s">
        <v>1819</v>
      </c>
      <c r="B243" s="56" t="s">
        <v>1092</v>
      </c>
      <c r="C243" s="57" t="s">
        <v>1818</v>
      </c>
      <c r="D243" s="57" t="s">
        <v>532</v>
      </c>
      <c r="E243" s="56">
        <v>86208507</v>
      </c>
      <c r="F243" s="62">
        <f>VLOOKUP(D243,Table10[],6,FALSE)</f>
        <v>0</v>
      </c>
      <c r="G243" s="62">
        <f>IF(VLOOKUP(D243,Table10[],9,FALSE)="Y",1,0)</f>
        <v>0</v>
      </c>
      <c r="H243" s="62">
        <f>VLOOKUP(D243,Table10[],4,FALSE)</f>
        <v>0</v>
      </c>
      <c r="I243" s="62">
        <f>IF(VLOOKUP(D243,Table10[],7,FALSE)="L",1,IF(VLOOKUP(D243,Table10[],7,FALSE)="H",1.5, 0))</f>
        <v>0</v>
      </c>
      <c r="J243" s="62">
        <f>IF(VLOOKUP(D243,Table10[],5,FALSE)&gt;0, 1,0)</f>
        <v>0</v>
      </c>
      <c r="K243" s="56" t="s">
        <v>533</v>
      </c>
      <c r="L243" s="56" t="str">
        <f>IF(VLOOKUP(C243,Synonyms!$A$2:$E$490,5,FALSE)=0,"",VLOOKUP(C243,Synonyms!$A$2:$E$490,5,FALSE))</f>
        <v/>
      </c>
      <c r="M243" s="56">
        <v>0</v>
      </c>
      <c r="N243" s="56">
        <v>1</v>
      </c>
      <c r="O243" s="56">
        <f t="shared" si="13"/>
        <v>0</v>
      </c>
      <c r="P243" s="56">
        <f t="shared" si="14"/>
        <v>0</v>
      </c>
      <c r="Q243" s="56" t="str">
        <f>IF(VLOOKUP(D243,Table10[],8,FALSE)=0,"",VLOOKUP(D243,Table10[],8,FALSE))</f>
        <v/>
      </c>
      <c r="R243" s="56" t="s">
        <v>1119</v>
      </c>
      <c r="S243" s="56">
        <v>0.98839999999999995</v>
      </c>
      <c r="T243" s="63">
        <f>IF(E243="nan","No CID", VLOOKUP(D243,Patents!$B$6:$V$493,13,FALSE))</f>
        <v>0</v>
      </c>
      <c r="U243" s="64" t="str">
        <f>IFERROR(VLOOKUP(D243,Patents!$B$6:$V$493,12,FALSE)/VLOOKUP(D243,Patents!$B$6:$V$493,13,FALSE),"")</f>
        <v/>
      </c>
      <c r="V243" s="64" t="str">
        <f>IFERROR(VLOOKUP(D243,Patents!$B$6:$V$493,16,FALSE)/VLOOKUP(D243,Patents!$B$6:$V$493,17,FALSE),"")</f>
        <v/>
      </c>
      <c r="W243" s="56" t="str">
        <f>IF(ISERROR(VLOOKUP(D243,'OFR Regulations'!B:D,3,FALSE)),"",VLOOKUP(D243,'OFR Regulations'!B:D,3,FALSE))</f>
        <v/>
      </c>
      <c r="X243" s="56" t="str">
        <f>IF(ISERROR(VLOOKUP(D243,'Reg List Summary'!$A$2:$D$141,4,FALSE)),"",VLOOKUP(D243,'Reg List Summary'!$A$2:$D$141,4,FALSE))</f>
        <v/>
      </c>
      <c r="Y243" s="56" t="b">
        <f t="shared" si="15"/>
        <v>1</v>
      </c>
      <c r="Z243" s="56">
        <f t="shared" si="16"/>
        <v>0</v>
      </c>
    </row>
    <row r="244" spans="1:26" x14ac:dyDescent="0.3">
      <c r="A244" s="56" t="s">
        <v>1821</v>
      </c>
      <c r="B244" s="56" t="s">
        <v>1092</v>
      </c>
      <c r="C244" s="57" t="s">
        <v>1820</v>
      </c>
      <c r="D244" s="57" t="s">
        <v>534</v>
      </c>
      <c r="E244" s="56">
        <v>86208508</v>
      </c>
      <c r="F244" s="62">
        <f>VLOOKUP(D244,Table10[],6,FALSE)</f>
        <v>0</v>
      </c>
      <c r="G244" s="62">
        <f>IF(VLOOKUP(D244,Table10[],9,FALSE)="Y",1,0)</f>
        <v>0</v>
      </c>
      <c r="H244" s="62">
        <f>VLOOKUP(D244,Table10[],4,FALSE)</f>
        <v>0</v>
      </c>
      <c r="I244" s="62">
        <f>IF(VLOOKUP(D244,Table10[],7,FALSE)="L",1,IF(VLOOKUP(D244,Table10[],7,FALSE)="H",1.5, 0))</f>
        <v>0</v>
      </c>
      <c r="J244" s="62">
        <f>IF(VLOOKUP(D244,Table10[],5,FALSE)&gt;0, 1,0)</f>
        <v>0</v>
      </c>
      <c r="K244" s="56" t="s">
        <v>535</v>
      </c>
      <c r="L244" s="56" t="str">
        <f>IF(VLOOKUP(C244,Synonyms!$A$2:$E$490,5,FALSE)=0,"",VLOOKUP(C244,Synonyms!$A$2:$E$490,5,FALSE))</f>
        <v/>
      </c>
      <c r="M244" s="56">
        <v>0</v>
      </c>
      <c r="N244" s="56">
        <v>1</v>
      </c>
      <c r="O244" s="56">
        <f t="shared" si="13"/>
        <v>0</v>
      </c>
      <c r="P244" s="56">
        <f t="shared" si="14"/>
        <v>0</v>
      </c>
      <c r="Q244" s="56" t="str">
        <f>IF(VLOOKUP(D244,Table10[],8,FALSE)=0,"",VLOOKUP(D244,Table10[],8,FALSE))</f>
        <v/>
      </c>
      <c r="R244" s="56" t="s">
        <v>1119</v>
      </c>
      <c r="S244" s="56">
        <v>0.99280000000000002</v>
      </c>
      <c r="T244" s="63">
        <f>IF(E244="nan","No CID", VLOOKUP(D244,Patents!$B$6:$V$493,13,FALSE))</f>
        <v>0</v>
      </c>
      <c r="U244" s="64" t="str">
        <f>IFERROR(VLOOKUP(D244,Patents!$B$6:$V$493,12,FALSE)/VLOOKUP(D244,Patents!$B$6:$V$493,13,FALSE),"")</f>
        <v/>
      </c>
      <c r="V244" s="64" t="str">
        <f>IFERROR(VLOOKUP(D244,Patents!$B$6:$V$493,16,FALSE)/VLOOKUP(D244,Patents!$B$6:$V$493,17,FALSE),"")</f>
        <v/>
      </c>
      <c r="W244" s="56" t="str">
        <f>IF(ISERROR(VLOOKUP(D244,'OFR Regulations'!B:D,3,FALSE)),"",VLOOKUP(D244,'OFR Regulations'!B:D,3,FALSE))</f>
        <v/>
      </c>
      <c r="X244" s="56" t="str">
        <f>IF(ISERROR(VLOOKUP(D244,'Reg List Summary'!$A$2:$D$141,4,FALSE)),"",VLOOKUP(D244,'Reg List Summary'!$A$2:$D$141,4,FALSE))</f>
        <v/>
      </c>
      <c r="Y244" s="56" t="b">
        <f t="shared" si="15"/>
        <v>1</v>
      </c>
      <c r="Z244" s="56">
        <f t="shared" si="16"/>
        <v>0</v>
      </c>
    </row>
    <row r="245" spans="1:26" x14ac:dyDescent="0.3">
      <c r="A245" s="56" t="s">
        <v>1823</v>
      </c>
      <c r="B245" s="56" t="s">
        <v>1092</v>
      </c>
      <c r="C245" s="57" t="s">
        <v>1822</v>
      </c>
      <c r="D245" s="57" t="s">
        <v>536</v>
      </c>
      <c r="E245" s="56">
        <v>86208509</v>
      </c>
      <c r="F245" s="62">
        <f>VLOOKUP(D245,Table10[],6,FALSE)</f>
        <v>0</v>
      </c>
      <c r="G245" s="62">
        <f>IF(VLOOKUP(D245,Table10[],9,FALSE)="Y",1,0)</f>
        <v>0</v>
      </c>
      <c r="H245" s="62">
        <f>VLOOKUP(D245,Table10[],4,FALSE)</f>
        <v>0</v>
      </c>
      <c r="I245" s="62">
        <f>IF(VLOOKUP(D245,Table10[],7,FALSE)="L",1,IF(VLOOKUP(D245,Table10[],7,FALSE)="H",1.5, 0))</f>
        <v>0</v>
      </c>
      <c r="J245" s="62">
        <f>IF(VLOOKUP(D245,Table10[],5,FALSE)&gt;0, 1,0)</f>
        <v>0</v>
      </c>
      <c r="K245" s="56" t="s">
        <v>537</v>
      </c>
      <c r="L245" s="56" t="str">
        <f>IF(VLOOKUP(C245,Synonyms!$A$2:$E$490,5,FALSE)=0,"",VLOOKUP(C245,Synonyms!$A$2:$E$490,5,FALSE))</f>
        <v/>
      </c>
      <c r="M245" s="56">
        <v>0</v>
      </c>
      <c r="N245" s="56">
        <v>1</v>
      </c>
      <c r="O245" s="56">
        <f t="shared" si="13"/>
        <v>0</v>
      </c>
      <c r="P245" s="56">
        <f t="shared" si="14"/>
        <v>0</v>
      </c>
      <c r="Q245" s="56" t="str">
        <f>IF(VLOOKUP(D245,Table10[],8,FALSE)=0,"",VLOOKUP(D245,Table10[],8,FALSE))</f>
        <v/>
      </c>
      <c r="R245" s="56" t="s">
        <v>1119</v>
      </c>
      <c r="S245" s="56">
        <v>0.98839999999999995</v>
      </c>
      <c r="T245" s="63">
        <f>IF(E245="nan","No CID", VLOOKUP(D245,Patents!$B$6:$V$493,13,FALSE))</f>
        <v>0</v>
      </c>
      <c r="U245" s="64" t="str">
        <f>IFERROR(VLOOKUP(D245,Patents!$B$6:$V$493,12,FALSE)/VLOOKUP(D245,Patents!$B$6:$V$493,13,FALSE),"")</f>
        <v/>
      </c>
      <c r="V245" s="64" t="str">
        <f>IFERROR(VLOOKUP(D245,Patents!$B$6:$V$493,16,FALSE)/VLOOKUP(D245,Patents!$B$6:$V$493,17,FALSE),"")</f>
        <v/>
      </c>
      <c r="W245" s="56" t="str">
        <f>IF(ISERROR(VLOOKUP(D245,'OFR Regulations'!B:D,3,FALSE)),"",VLOOKUP(D245,'OFR Regulations'!B:D,3,FALSE))</f>
        <v/>
      </c>
      <c r="X245" s="56" t="str">
        <f>IF(ISERROR(VLOOKUP(D245,'Reg List Summary'!$A$2:$D$141,4,FALSE)),"",VLOOKUP(D245,'Reg List Summary'!$A$2:$D$141,4,FALSE))</f>
        <v/>
      </c>
      <c r="Y245" s="56" t="b">
        <f t="shared" si="15"/>
        <v>1</v>
      </c>
      <c r="Z245" s="56">
        <f t="shared" si="16"/>
        <v>0</v>
      </c>
    </row>
    <row r="246" spans="1:26" x14ac:dyDescent="0.3">
      <c r="A246" s="56" t="s">
        <v>1825</v>
      </c>
      <c r="B246" s="56" t="s">
        <v>1092</v>
      </c>
      <c r="C246" s="57" t="s">
        <v>1824</v>
      </c>
      <c r="D246" s="57" t="s">
        <v>538</v>
      </c>
      <c r="E246" s="56">
        <v>86208510</v>
      </c>
      <c r="F246" s="62">
        <f>VLOOKUP(D246,Table10[],6,FALSE)</f>
        <v>0</v>
      </c>
      <c r="G246" s="62">
        <f>IF(VLOOKUP(D246,Table10[],9,FALSE)="Y",1,0)</f>
        <v>0</v>
      </c>
      <c r="H246" s="62">
        <f>VLOOKUP(D246,Table10[],4,FALSE)</f>
        <v>0</v>
      </c>
      <c r="I246" s="62">
        <f>IF(VLOOKUP(D246,Table10[],7,FALSE)="L",1,IF(VLOOKUP(D246,Table10[],7,FALSE)="H",1.5, 0))</f>
        <v>0</v>
      </c>
      <c r="J246" s="62">
        <f>IF(VLOOKUP(D246,Table10[],5,FALSE)&gt;0, 1,0)</f>
        <v>0</v>
      </c>
      <c r="K246" s="56" t="s">
        <v>539</v>
      </c>
      <c r="L246" s="56" t="str">
        <f>IF(VLOOKUP(C246,Synonyms!$A$2:$E$490,5,FALSE)=0,"",VLOOKUP(C246,Synonyms!$A$2:$E$490,5,FALSE))</f>
        <v>BDE-68</v>
      </c>
      <c r="M246" s="56">
        <v>0</v>
      </c>
      <c r="N246" s="56">
        <v>1</v>
      </c>
      <c r="O246" s="56">
        <f t="shared" si="13"/>
        <v>0</v>
      </c>
      <c r="P246" s="56">
        <f t="shared" si="14"/>
        <v>0</v>
      </c>
      <c r="Q246" s="56" t="str">
        <f>IF(VLOOKUP(D246,Table10[],8,FALSE)=0,"",VLOOKUP(D246,Table10[],8,FALSE))</f>
        <v/>
      </c>
      <c r="R246" s="56" t="s">
        <v>1119</v>
      </c>
      <c r="S246" s="56">
        <v>0.99199999999999999</v>
      </c>
      <c r="T246" s="63">
        <f>IF(E246="nan","No CID", VLOOKUP(D246,Patents!$B$6:$V$493,13,FALSE))</f>
        <v>0</v>
      </c>
      <c r="U246" s="64" t="str">
        <f>IFERROR(VLOOKUP(D246,Patents!$B$6:$V$493,12,FALSE)/VLOOKUP(D246,Patents!$B$6:$V$493,13,FALSE),"")</f>
        <v/>
      </c>
      <c r="V246" s="64" t="str">
        <f>IFERROR(VLOOKUP(D246,Patents!$B$6:$V$493,16,FALSE)/VLOOKUP(D246,Patents!$B$6:$V$493,17,FALSE),"")</f>
        <v/>
      </c>
      <c r="W246" s="56" t="str">
        <f>IF(ISERROR(VLOOKUP(D246,'OFR Regulations'!B:D,3,FALSE)),"",VLOOKUP(D246,'OFR Regulations'!B:D,3,FALSE))</f>
        <v/>
      </c>
      <c r="X246" s="56" t="str">
        <f>IF(ISERROR(VLOOKUP(D246,'Reg List Summary'!$A$2:$D$141,4,FALSE)),"",VLOOKUP(D246,'Reg List Summary'!$A$2:$D$141,4,FALSE))</f>
        <v/>
      </c>
      <c r="Y246" s="56" t="b">
        <f t="shared" si="15"/>
        <v>1</v>
      </c>
      <c r="Z246" s="56">
        <f t="shared" si="16"/>
        <v>0</v>
      </c>
    </row>
    <row r="247" spans="1:26" x14ac:dyDescent="0.3">
      <c r="A247" s="56" t="s">
        <v>1827</v>
      </c>
      <c r="B247" s="56" t="s">
        <v>1092</v>
      </c>
      <c r="C247" s="57" t="s">
        <v>1826</v>
      </c>
      <c r="D247" s="57" t="s">
        <v>540</v>
      </c>
      <c r="E247" s="56">
        <v>86208511</v>
      </c>
      <c r="F247" s="62">
        <f>VLOOKUP(D247,Table10[],6,FALSE)</f>
        <v>0</v>
      </c>
      <c r="G247" s="62">
        <f>IF(VLOOKUP(D247,Table10[],9,FALSE)="Y",1,0)</f>
        <v>0</v>
      </c>
      <c r="H247" s="62">
        <f>VLOOKUP(D247,Table10[],4,FALSE)</f>
        <v>0</v>
      </c>
      <c r="I247" s="62">
        <f>IF(VLOOKUP(D247,Table10[],7,FALSE)="L",1,IF(VLOOKUP(D247,Table10[],7,FALSE)="H",1.5, 0))</f>
        <v>0</v>
      </c>
      <c r="J247" s="62">
        <f>IF(VLOOKUP(D247,Table10[],5,FALSE)&gt;0, 1,0)</f>
        <v>0</v>
      </c>
      <c r="K247" s="56" t="s">
        <v>541</v>
      </c>
      <c r="L247" s="56" t="str">
        <f>IF(VLOOKUP(C247,Synonyms!$A$2:$E$490,5,FALSE)=0,"",VLOOKUP(C247,Synonyms!$A$2:$E$490,5,FALSE))</f>
        <v/>
      </c>
      <c r="M247" s="56">
        <v>0</v>
      </c>
      <c r="N247" s="56">
        <v>1</v>
      </c>
      <c r="O247" s="56">
        <f t="shared" si="13"/>
        <v>0</v>
      </c>
      <c r="P247" s="56">
        <f t="shared" si="14"/>
        <v>0</v>
      </c>
      <c r="Q247" s="56" t="str">
        <f>IF(VLOOKUP(D247,Table10[],8,FALSE)=0,"",VLOOKUP(D247,Table10[],8,FALSE))</f>
        <v/>
      </c>
      <c r="R247" s="56" t="s">
        <v>1119</v>
      </c>
      <c r="S247" s="56">
        <v>0.97519999999999996</v>
      </c>
      <c r="T247" s="63">
        <f>IF(E247="nan","No CID", VLOOKUP(D247,Patents!$B$6:$V$493,13,FALSE))</f>
        <v>10</v>
      </c>
      <c r="U247" s="64">
        <f>IFERROR(VLOOKUP(D247,Patents!$B$6:$V$493,12,FALSE)/VLOOKUP(D247,Patents!$B$6:$V$493,13,FALSE),"")</f>
        <v>0</v>
      </c>
      <c r="V247" s="64" t="str">
        <f>IFERROR(VLOOKUP(D247,Patents!$B$6:$V$493,16,FALSE)/VLOOKUP(D247,Patents!$B$6:$V$493,17,FALSE),"")</f>
        <v/>
      </c>
      <c r="W247" s="56" t="str">
        <f>IF(ISERROR(VLOOKUP(D247,'OFR Regulations'!B:D,3,FALSE)),"",VLOOKUP(D247,'OFR Regulations'!B:D,3,FALSE))</f>
        <v/>
      </c>
      <c r="X247" s="56" t="str">
        <f>IF(ISERROR(VLOOKUP(D247,'Reg List Summary'!$A$2:$D$141,4,FALSE)),"",VLOOKUP(D247,'Reg List Summary'!$A$2:$D$141,4,FALSE))</f>
        <v/>
      </c>
      <c r="Y247" s="56" t="b">
        <f t="shared" si="15"/>
        <v>1</v>
      </c>
      <c r="Z247" s="56">
        <f t="shared" si="16"/>
        <v>0</v>
      </c>
    </row>
    <row r="248" spans="1:26" x14ac:dyDescent="0.3">
      <c r="A248" s="56" t="s">
        <v>1829</v>
      </c>
      <c r="B248" s="56" t="s">
        <v>1092</v>
      </c>
      <c r="C248" s="57" t="s">
        <v>1828</v>
      </c>
      <c r="D248" s="57" t="s">
        <v>542</v>
      </c>
      <c r="E248" s="56">
        <v>86208512</v>
      </c>
      <c r="F248" s="62">
        <f>VLOOKUP(D248,Table10[],6,FALSE)</f>
        <v>0</v>
      </c>
      <c r="G248" s="62">
        <f>IF(VLOOKUP(D248,Table10[],9,FALSE)="Y",1,0)</f>
        <v>0</v>
      </c>
      <c r="H248" s="62">
        <f>VLOOKUP(D248,Table10[],4,FALSE)</f>
        <v>0</v>
      </c>
      <c r="I248" s="62">
        <f>IF(VLOOKUP(D248,Table10[],7,FALSE)="L",1,IF(VLOOKUP(D248,Table10[],7,FALSE)="H",1.5, 0))</f>
        <v>0</v>
      </c>
      <c r="J248" s="62">
        <f>IF(VLOOKUP(D248,Table10[],5,FALSE)&gt;0, 1,0)</f>
        <v>0</v>
      </c>
      <c r="K248" s="56" t="s">
        <v>543</v>
      </c>
      <c r="L248" s="56" t="str">
        <f>IF(VLOOKUP(C248,Synonyms!$A$2:$E$490,5,FALSE)=0,"",VLOOKUP(C248,Synonyms!$A$2:$E$490,5,FALSE))</f>
        <v/>
      </c>
      <c r="M248" s="56">
        <v>0</v>
      </c>
      <c r="N248" s="56">
        <v>1</v>
      </c>
      <c r="O248" s="56">
        <f t="shared" si="13"/>
        <v>0</v>
      </c>
      <c r="P248" s="56">
        <f t="shared" si="14"/>
        <v>0</v>
      </c>
      <c r="Q248" s="56" t="str">
        <f>IF(VLOOKUP(D248,Table10[],8,FALSE)=0,"",VLOOKUP(D248,Table10[],8,FALSE))</f>
        <v/>
      </c>
      <c r="R248" s="56" t="s">
        <v>1119</v>
      </c>
      <c r="S248" s="56">
        <v>0.99129999999999996</v>
      </c>
      <c r="T248" s="63">
        <f>IF(E248="nan","No CID", VLOOKUP(D248,Patents!$B$6:$V$493,13,FALSE))</f>
        <v>0</v>
      </c>
      <c r="U248" s="64" t="str">
        <f>IFERROR(VLOOKUP(D248,Patents!$B$6:$V$493,12,FALSE)/VLOOKUP(D248,Patents!$B$6:$V$493,13,FALSE),"")</f>
        <v/>
      </c>
      <c r="V248" s="64" t="str">
        <f>IFERROR(VLOOKUP(D248,Patents!$B$6:$V$493,16,FALSE)/VLOOKUP(D248,Patents!$B$6:$V$493,17,FALSE),"")</f>
        <v/>
      </c>
      <c r="W248" s="56" t="str">
        <f>IF(ISERROR(VLOOKUP(D248,'OFR Regulations'!B:D,3,FALSE)),"",VLOOKUP(D248,'OFR Regulations'!B:D,3,FALSE))</f>
        <v/>
      </c>
      <c r="X248" s="56" t="str">
        <f>IF(ISERROR(VLOOKUP(D248,'Reg List Summary'!$A$2:$D$141,4,FALSE)),"",VLOOKUP(D248,'Reg List Summary'!$A$2:$D$141,4,FALSE))</f>
        <v/>
      </c>
      <c r="Y248" s="56" t="b">
        <f t="shared" si="15"/>
        <v>1</v>
      </c>
      <c r="Z248" s="56">
        <f t="shared" si="16"/>
        <v>0</v>
      </c>
    </row>
    <row r="249" spans="1:26" x14ac:dyDescent="0.3">
      <c r="A249" s="56" t="s">
        <v>1831</v>
      </c>
      <c r="B249" s="56" t="s">
        <v>1092</v>
      </c>
      <c r="C249" s="57" t="s">
        <v>1830</v>
      </c>
      <c r="D249" s="57" t="s">
        <v>544</v>
      </c>
      <c r="E249" s="56">
        <v>86208513</v>
      </c>
      <c r="F249" s="62">
        <f>VLOOKUP(D249,Table10[],6,FALSE)</f>
        <v>0</v>
      </c>
      <c r="G249" s="62">
        <f>IF(VLOOKUP(D249,Table10[],9,FALSE)="Y",1,0)</f>
        <v>0</v>
      </c>
      <c r="H249" s="62">
        <f>VLOOKUP(D249,Table10[],4,FALSE)</f>
        <v>0</v>
      </c>
      <c r="I249" s="62">
        <f>IF(VLOOKUP(D249,Table10[],7,FALSE)="L",1,IF(VLOOKUP(D249,Table10[],7,FALSE)="H",1.5, 0))</f>
        <v>0</v>
      </c>
      <c r="J249" s="62">
        <f>IF(VLOOKUP(D249,Table10[],5,FALSE)&gt;0, 1,0)</f>
        <v>0</v>
      </c>
      <c r="K249" s="56" t="s">
        <v>545</v>
      </c>
      <c r="L249" s="56" t="str">
        <f>IF(VLOOKUP(C249,Synonyms!$A$2:$E$490,5,FALSE)=0,"",VLOOKUP(C249,Synonyms!$A$2:$E$490,5,FALSE))</f>
        <v/>
      </c>
      <c r="M249" s="56">
        <v>0</v>
      </c>
      <c r="N249" s="56">
        <v>1</v>
      </c>
      <c r="O249" s="56">
        <f t="shared" si="13"/>
        <v>0</v>
      </c>
      <c r="P249" s="56">
        <f t="shared" si="14"/>
        <v>0</v>
      </c>
      <c r="Q249" s="56" t="str">
        <f>IF(VLOOKUP(D249,Table10[],8,FALSE)=0,"",VLOOKUP(D249,Table10[],8,FALSE))</f>
        <v/>
      </c>
      <c r="R249" s="56" t="s">
        <v>1119</v>
      </c>
      <c r="S249" s="56">
        <v>0.99360000000000004</v>
      </c>
      <c r="T249" s="63">
        <f>IF(E249="nan","No CID", VLOOKUP(D249,Patents!$B$6:$V$493,13,FALSE))</f>
        <v>0</v>
      </c>
      <c r="U249" s="64" t="str">
        <f>IFERROR(VLOOKUP(D249,Patents!$B$6:$V$493,12,FALSE)/VLOOKUP(D249,Patents!$B$6:$V$493,13,FALSE),"")</f>
        <v/>
      </c>
      <c r="V249" s="64" t="str">
        <f>IFERROR(VLOOKUP(D249,Patents!$B$6:$V$493,16,FALSE)/VLOOKUP(D249,Patents!$B$6:$V$493,17,FALSE),"")</f>
        <v/>
      </c>
      <c r="W249" s="56" t="str">
        <f>IF(ISERROR(VLOOKUP(D249,'OFR Regulations'!B:D,3,FALSE)),"",VLOOKUP(D249,'OFR Regulations'!B:D,3,FALSE))</f>
        <v/>
      </c>
      <c r="X249" s="56" t="str">
        <f>IF(ISERROR(VLOOKUP(D249,'Reg List Summary'!$A$2:$D$141,4,FALSE)),"",VLOOKUP(D249,'Reg List Summary'!$A$2:$D$141,4,FALSE))</f>
        <v/>
      </c>
      <c r="Y249" s="56" t="b">
        <f t="shared" si="15"/>
        <v>1</v>
      </c>
      <c r="Z249" s="56">
        <f t="shared" si="16"/>
        <v>0</v>
      </c>
    </row>
    <row r="250" spans="1:26" x14ac:dyDescent="0.3">
      <c r="A250" s="56" t="s">
        <v>1833</v>
      </c>
      <c r="B250" s="56" t="s">
        <v>1092</v>
      </c>
      <c r="C250" s="57" t="s">
        <v>1832</v>
      </c>
      <c r="D250" s="57" t="s">
        <v>546</v>
      </c>
      <c r="E250" s="56">
        <v>86208514</v>
      </c>
      <c r="F250" s="62">
        <f>VLOOKUP(D250,Table10[],6,FALSE)</f>
        <v>0</v>
      </c>
      <c r="G250" s="62">
        <f>IF(VLOOKUP(D250,Table10[],9,FALSE)="Y",1,0)</f>
        <v>0</v>
      </c>
      <c r="H250" s="62">
        <f>VLOOKUP(D250,Table10[],4,FALSE)</f>
        <v>0</v>
      </c>
      <c r="I250" s="62">
        <f>IF(VLOOKUP(D250,Table10[],7,FALSE)="L",1,IF(VLOOKUP(D250,Table10[],7,FALSE)="H",1.5, 0))</f>
        <v>0</v>
      </c>
      <c r="J250" s="62">
        <f>IF(VLOOKUP(D250,Table10[],5,FALSE)&gt;0, 1,0)</f>
        <v>0</v>
      </c>
      <c r="K250" s="56" t="s">
        <v>547</v>
      </c>
      <c r="L250" s="56" t="str">
        <f>IF(VLOOKUP(C250,Synonyms!$A$2:$E$490,5,FALSE)=0,"",VLOOKUP(C250,Synonyms!$A$2:$E$490,5,FALSE))</f>
        <v/>
      </c>
      <c r="M250" s="56">
        <v>0</v>
      </c>
      <c r="N250" s="56">
        <v>0</v>
      </c>
      <c r="O250" s="56">
        <f t="shared" si="13"/>
        <v>0</v>
      </c>
      <c r="P250" s="56">
        <f t="shared" si="14"/>
        <v>0</v>
      </c>
      <c r="Q250" s="56" t="str">
        <f>IF(VLOOKUP(D250,Table10[],8,FALSE)=0,"",VLOOKUP(D250,Table10[],8,FALSE))</f>
        <v/>
      </c>
      <c r="R250" s="56" t="s">
        <v>1119</v>
      </c>
      <c r="S250" s="56">
        <v>0.98839999999999995</v>
      </c>
      <c r="T250" s="63">
        <f>IF(E250="nan","No CID", VLOOKUP(D250,Patents!$B$6:$V$493,13,FALSE))</f>
        <v>0</v>
      </c>
      <c r="U250" s="64" t="str">
        <f>IFERROR(VLOOKUP(D250,Patents!$B$6:$V$493,12,FALSE)/VLOOKUP(D250,Patents!$B$6:$V$493,13,FALSE),"")</f>
        <v/>
      </c>
      <c r="V250" s="64" t="str">
        <f>IFERROR(VLOOKUP(D250,Patents!$B$6:$V$493,16,FALSE)/VLOOKUP(D250,Patents!$B$6:$V$493,17,FALSE),"")</f>
        <v/>
      </c>
      <c r="W250" s="56" t="str">
        <f>IF(ISERROR(VLOOKUP(D250,'OFR Regulations'!B:D,3,FALSE)),"",VLOOKUP(D250,'OFR Regulations'!B:D,3,FALSE))</f>
        <v/>
      </c>
      <c r="X250" s="56" t="str">
        <f>IF(ISERROR(VLOOKUP(D250,'Reg List Summary'!$A$2:$D$141,4,FALSE)),"",VLOOKUP(D250,'Reg List Summary'!$A$2:$D$141,4,FALSE))</f>
        <v/>
      </c>
      <c r="Y250" s="56" t="b">
        <f t="shared" si="15"/>
        <v>1</v>
      </c>
      <c r="Z250" s="56">
        <f t="shared" si="16"/>
        <v>0</v>
      </c>
    </row>
    <row r="251" spans="1:26" x14ac:dyDescent="0.3">
      <c r="A251" s="56" t="s">
        <v>1835</v>
      </c>
      <c r="B251" s="56" t="s">
        <v>1092</v>
      </c>
      <c r="C251" s="57" t="s">
        <v>1834</v>
      </c>
      <c r="D251" s="57" t="s">
        <v>548</v>
      </c>
      <c r="E251" s="56">
        <v>86208515</v>
      </c>
      <c r="F251" s="62">
        <f>VLOOKUP(D251,Table10[],6,FALSE)</f>
        <v>0</v>
      </c>
      <c r="G251" s="62">
        <f>IF(VLOOKUP(D251,Table10[],9,FALSE)="Y",1,0)</f>
        <v>0</v>
      </c>
      <c r="H251" s="62">
        <f>VLOOKUP(D251,Table10[],4,FALSE)</f>
        <v>0</v>
      </c>
      <c r="I251" s="62">
        <f>IF(VLOOKUP(D251,Table10[],7,FALSE)="L",1,IF(VLOOKUP(D251,Table10[],7,FALSE)="H",1.5, 0))</f>
        <v>0</v>
      </c>
      <c r="J251" s="62">
        <f>IF(VLOOKUP(D251,Table10[],5,FALSE)&gt;0, 1,0)</f>
        <v>0</v>
      </c>
      <c r="K251" s="56" t="s">
        <v>549</v>
      </c>
      <c r="L251" s="56" t="str">
        <f>IF(VLOOKUP(C251,Synonyms!$A$2:$E$490,5,FALSE)=0,"",VLOOKUP(C251,Synonyms!$A$2:$E$490,5,FALSE))</f>
        <v/>
      </c>
      <c r="M251" s="56">
        <v>0</v>
      </c>
      <c r="N251" s="56">
        <v>1</v>
      </c>
      <c r="O251" s="56">
        <f t="shared" si="13"/>
        <v>0</v>
      </c>
      <c r="P251" s="56">
        <f t="shared" si="14"/>
        <v>0</v>
      </c>
      <c r="Q251" s="56" t="str">
        <f>IF(VLOOKUP(D251,Table10[],8,FALSE)=0,"",VLOOKUP(D251,Table10[],8,FALSE))</f>
        <v/>
      </c>
      <c r="R251" s="56" t="s">
        <v>1119</v>
      </c>
      <c r="S251" s="56">
        <v>0.99709999999999999</v>
      </c>
      <c r="T251" s="63">
        <f>IF(E251="nan","No CID", VLOOKUP(D251,Patents!$B$6:$V$493,13,FALSE))</f>
        <v>0</v>
      </c>
      <c r="U251" s="64" t="str">
        <f>IFERROR(VLOOKUP(D251,Patents!$B$6:$V$493,12,FALSE)/VLOOKUP(D251,Patents!$B$6:$V$493,13,FALSE),"")</f>
        <v/>
      </c>
      <c r="V251" s="64" t="str">
        <f>IFERROR(VLOOKUP(D251,Patents!$B$6:$V$493,16,FALSE)/VLOOKUP(D251,Patents!$B$6:$V$493,17,FALSE),"")</f>
        <v/>
      </c>
      <c r="W251" s="56" t="str">
        <f>IF(ISERROR(VLOOKUP(D251,'OFR Regulations'!B:D,3,FALSE)),"",VLOOKUP(D251,'OFR Regulations'!B:D,3,FALSE))</f>
        <v/>
      </c>
      <c r="X251" s="56" t="str">
        <f>IF(ISERROR(VLOOKUP(D251,'Reg List Summary'!$A$2:$D$141,4,FALSE)),"",VLOOKUP(D251,'Reg List Summary'!$A$2:$D$141,4,FALSE))</f>
        <v/>
      </c>
      <c r="Y251" s="56" t="b">
        <f t="shared" si="15"/>
        <v>1</v>
      </c>
      <c r="Z251" s="56">
        <f t="shared" si="16"/>
        <v>0</v>
      </c>
    </row>
    <row r="252" spans="1:26" x14ac:dyDescent="0.3">
      <c r="A252" s="56" t="s">
        <v>1837</v>
      </c>
      <c r="B252" s="56" t="s">
        <v>1092</v>
      </c>
      <c r="C252" s="57" t="s">
        <v>1836</v>
      </c>
      <c r="D252" s="57" t="s">
        <v>550</v>
      </c>
      <c r="E252" s="56">
        <v>86208517</v>
      </c>
      <c r="F252" s="62">
        <f>VLOOKUP(D252,Table10[],6,FALSE)</f>
        <v>0</v>
      </c>
      <c r="G252" s="62">
        <f>IF(VLOOKUP(D252,Table10[],9,FALSE)="Y",1,0)</f>
        <v>0</v>
      </c>
      <c r="H252" s="62">
        <f>VLOOKUP(D252,Table10[],4,FALSE)</f>
        <v>0</v>
      </c>
      <c r="I252" s="62">
        <f>IF(VLOOKUP(D252,Table10[],7,FALSE)="L",1,IF(VLOOKUP(D252,Table10[],7,FALSE)="H",1.5, 0))</f>
        <v>0</v>
      </c>
      <c r="J252" s="62">
        <f>IF(VLOOKUP(D252,Table10[],5,FALSE)&gt;0, 1,0)</f>
        <v>0</v>
      </c>
      <c r="K252" s="56" t="s">
        <v>551</v>
      </c>
      <c r="L252" s="56" t="str">
        <f>IF(VLOOKUP(C252,Synonyms!$A$2:$E$490,5,FALSE)=0,"",VLOOKUP(C252,Synonyms!$A$2:$E$490,5,FALSE))</f>
        <v/>
      </c>
      <c r="M252" s="56">
        <v>0</v>
      </c>
      <c r="N252" s="56">
        <v>1</v>
      </c>
      <c r="O252" s="56">
        <f t="shared" si="13"/>
        <v>0</v>
      </c>
      <c r="P252" s="56">
        <f t="shared" si="14"/>
        <v>0</v>
      </c>
      <c r="Q252" s="56" t="str">
        <f>IF(VLOOKUP(D252,Table10[],8,FALSE)=0,"",VLOOKUP(D252,Table10[],8,FALSE))</f>
        <v/>
      </c>
      <c r="R252" s="56" t="s">
        <v>1119</v>
      </c>
      <c r="S252" s="56">
        <v>0.99080000000000001</v>
      </c>
      <c r="T252" s="63">
        <f>IF(E252="nan","No CID", VLOOKUP(D252,Patents!$B$6:$V$493,13,FALSE))</f>
        <v>0</v>
      </c>
      <c r="U252" s="64" t="str">
        <f>IFERROR(VLOOKUP(D252,Patents!$B$6:$V$493,12,FALSE)/VLOOKUP(D252,Patents!$B$6:$V$493,13,FALSE),"")</f>
        <v/>
      </c>
      <c r="V252" s="64" t="str">
        <f>IFERROR(VLOOKUP(D252,Patents!$B$6:$V$493,16,FALSE)/VLOOKUP(D252,Patents!$B$6:$V$493,17,FALSE),"")</f>
        <v/>
      </c>
      <c r="W252" s="56" t="str">
        <f>IF(ISERROR(VLOOKUP(D252,'OFR Regulations'!B:D,3,FALSE)),"",VLOOKUP(D252,'OFR Regulations'!B:D,3,FALSE))</f>
        <v/>
      </c>
      <c r="X252" s="56" t="str">
        <f>IF(ISERROR(VLOOKUP(D252,'Reg List Summary'!$A$2:$D$141,4,FALSE)),"",VLOOKUP(D252,'Reg List Summary'!$A$2:$D$141,4,FALSE))</f>
        <v/>
      </c>
      <c r="Y252" s="56" t="b">
        <f t="shared" si="15"/>
        <v>1</v>
      </c>
      <c r="Z252" s="56">
        <f t="shared" si="16"/>
        <v>0</v>
      </c>
    </row>
    <row r="253" spans="1:26" x14ac:dyDescent="0.3">
      <c r="A253" s="56" t="s">
        <v>1839</v>
      </c>
      <c r="B253" s="56" t="s">
        <v>1092</v>
      </c>
      <c r="C253" s="57" t="s">
        <v>1838</v>
      </c>
      <c r="D253" s="57" t="s">
        <v>552</v>
      </c>
      <c r="E253" s="56">
        <v>86208519</v>
      </c>
      <c r="F253" s="62">
        <f>VLOOKUP(D253,Table10[],6,FALSE)</f>
        <v>0</v>
      </c>
      <c r="G253" s="62">
        <f>IF(VLOOKUP(D253,Table10[],9,FALSE)="Y",1,0)</f>
        <v>0</v>
      </c>
      <c r="H253" s="62">
        <f>VLOOKUP(D253,Table10[],4,FALSE)</f>
        <v>0</v>
      </c>
      <c r="I253" s="62">
        <f>IF(VLOOKUP(D253,Table10[],7,FALSE)="L",1,IF(VLOOKUP(D253,Table10[],7,FALSE)="H",1.5, 0))</f>
        <v>0</v>
      </c>
      <c r="J253" s="62">
        <f>IF(VLOOKUP(D253,Table10[],5,FALSE)&gt;0, 1,0)</f>
        <v>0</v>
      </c>
      <c r="K253" s="56" t="s">
        <v>553</v>
      </c>
      <c r="L253" s="56" t="str">
        <f>IF(VLOOKUP(C253,Synonyms!$A$2:$E$490,5,FALSE)=0,"",VLOOKUP(C253,Synonyms!$A$2:$E$490,5,FALSE))</f>
        <v/>
      </c>
      <c r="M253" s="56">
        <v>0</v>
      </c>
      <c r="N253" s="56">
        <v>1</v>
      </c>
      <c r="O253" s="56">
        <f t="shared" si="13"/>
        <v>0</v>
      </c>
      <c r="P253" s="56">
        <f t="shared" si="14"/>
        <v>0</v>
      </c>
      <c r="Q253" s="56" t="str">
        <f>IF(VLOOKUP(D253,Table10[],8,FALSE)=0,"",VLOOKUP(D253,Table10[],8,FALSE))</f>
        <v/>
      </c>
      <c r="R253" s="56" t="s">
        <v>1119</v>
      </c>
      <c r="S253" s="56">
        <v>0.9788</v>
      </c>
      <c r="T253" s="63">
        <f>IF(E253="nan","No CID", VLOOKUP(D253,Patents!$B$6:$V$493,13,FALSE))</f>
        <v>0</v>
      </c>
      <c r="U253" s="64" t="str">
        <f>IFERROR(VLOOKUP(D253,Patents!$B$6:$V$493,12,FALSE)/VLOOKUP(D253,Patents!$B$6:$V$493,13,FALSE),"")</f>
        <v/>
      </c>
      <c r="V253" s="64" t="str">
        <f>IFERROR(VLOOKUP(D253,Patents!$B$6:$V$493,16,FALSE)/VLOOKUP(D253,Patents!$B$6:$V$493,17,FALSE),"")</f>
        <v/>
      </c>
      <c r="W253" s="56" t="str">
        <f>IF(ISERROR(VLOOKUP(D253,'OFR Regulations'!B:D,3,FALSE)),"",VLOOKUP(D253,'OFR Regulations'!B:D,3,FALSE))</f>
        <v/>
      </c>
      <c r="X253" s="56" t="str">
        <f>IF(ISERROR(VLOOKUP(D253,'Reg List Summary'!$A$2:$D$141,4,FALSE)),"",VLOOKUP(D253,'Reg List Summary'!$A$2:$D$141,4,FALSE))</f>
        <v/>
      </c>
      <c r="Y253" s="56" t="b">
        <f t="shared" si="15"/>
        <v>1</v>
      </c>
      <c r="Z253" s="56">
        <f t="shared" si="16"/>
        <v>0</v>
      </c>
    </row>
    <row r="254" spans="1:26" x14ac:dyDescent="0.3">
      <c r="A254" s="56" t="s">
        <v>1841</v>
      </c>
      <c r="B254" s="56" t="s">
        <v>1092</v>
      </c>
      <c r="C254" s="57" t="s">
        <v>1840</v>
      </c>
      <c r="D254" s="57" t="s">
        <v>554</v>
      </c>
      <c r="E254" s="56">
        <v>86208520</v>
      </c>
      <c r="F254" s="62">
        <f>VLOOKUP(D254,Table10[],6,FALSE)</f>
        <v>0</v>
      </c>
      <c r="G254" s="62">
        <f>IF(VLOOKUP(D254,Table10[],9,FALSE)="Y",1,0)</f>
        <v>0</v>
      </c>
      <c r="H254" s="62">
        <f>VLOOKUP(D254,Table10[],4,FALSE)</f>
        <v>0</v>
      </c>
      <c r="I254" s="62">
        <f>IF(VLOOKUP(D254,Table10[],7,FALSE)="L",1,IF(VLOOKUP(D254,Table10[],7,FALSE)="H",1.5, 0))</f>
        <v>0</v>
      </c>
      <c r="J254" s="62">
        <f>IF(VLOOKUP(D254,Table10[],5,FALSE)&gt;0, 1,0)</f>
        <v>0</v>
      </c>
      <c r="K254" s="56" t="s">
        <v>555</v>
      </c>
      <c r="L254" s="56" t="str">
        <f>IF(VLOOKUP(C254,Synonyms!$A$2:$E$490,5,FALSE)=0,"",VLOOKUP(C254,Synonyms!$A$2:$E$490,5,FALSE))</f>
        <v/>
      </c>
      <c r="M254" s="56">
        <v>0</v>
      </c>
      <c r="N254" s="56">
        <v>1</v>
      </c>
      <c r="O254" s="56">
        <f t="shared" si="13"/>
        <v>0</v>
      </c>
      <c r="P254" s="56">
        <f t="shared" si="14"/>
        <v>0</v>
      </c>
      <c r="Q254" s="56" t="str">
        <f>IF(VLOOKUP(D254,Table10[],8,FALSE)=0,"",VLOOKUP(D254,Table10[],8,FALSE))</f>
        <v/>
      </c>
      <c r="R254" s="56" t="s">
        <v>1119</v>
      </c>
      <c r="S254" s="56">
        <v>0.99080000000000001</v>
      </c>
      <c r="T254" s="63">
        <f>IF(E254="nan","No CID", VLOOKUP(D254,Patents!$B$6:$V$493,13,FALSE))</f>
        <v>0</v>
      </c>
      <c r="U254" s="64" t="str">
        <f>IFERROR(VLOOKUP(D254,Patents!$B$6:$V$493,12,FALSE)/VLOOKUP(D254,Patents!$B$6:$V$493,13,FALSE),"")</f>
        <v/>
      </c>
      <c r="V254" s="64" t="str">
        <f>IFERROR(VLOOKUP(D254,Patents!$B$6:$V$493,16,FALSE)/VLOOKUP(D254,Patents!$B$6:$V$493,17,FALSE),"")</f>
        <v/>
      </c>
      <c r="W254" s="56" t="str">
        <f>IF(ISERROR(VLOOKUP(D254,'OFR Regulations'!B:D,3,FALSE)),"",VLOOKUP(D254,'OFR Regulations'!B:D,3,FALSE))</f>
        <v/>
      </c>
      <c r="X254" s="56" t="str">
        <f>IF(ISERROR(VLOOKUP(D254,'Reg List Summary'!$A$2:$D$141,4,FALSE)),"",VLOOKUP(D254,'Reg List Summary'!$A$2:$D$141,4,FALSE))</f>
        <v/>
      </c>
      <c r="Y254" s="56" t="b">
        <f t="shared" si="15"/>
        <v>1</v>
      </c>
      <c r="Z254" s="56">
        <f t="shared" si="16"/>
        <v>0</v>
      </c>
    </row>
    <row r="255" spans="1:26" x14ac:dyDescent="0.3">
      <c r="A255" s="56" t="s">
        <v>1843</v>
      </c>
      <c r="B255" s="56" t="s">
        <v>1092</v>
      </c>
      <c r="C255" s="57" t="s">
        <v>1842</v>
      </c>
      <c r="D255" s="57" t="s">
        <v>556</v>
      </c>
      <c r="E255" s="56">
        <v>86208521</v>
      </c>
      <c r="F255" s="62">
        <f>VLOOKUP(D255,Table10[],6,FALSE)</f>
        <v>0</v>
      </c>
      <c r="G255" s="62">
        <f>IF(VLOOKUP(D255,Table10[],9,FALSE)="Y",1,0)</f>
        <v>0</v>
      </c>
      <c r="H255" s="62">
        <f>VLOOKUP(D255,Table10[],4,FALSE)</f>
        <v>0</v>
      </c>
      <c r="I255" s="62">
        <f>IF(VLOOKUP(D255,Table10[],7,FALSE)="L",1,IF(VLOOKUP(D255,Table10[],7,FALSE)="H",1.5, 0))</f>
        <v>0</v>
      </c>
      <c r="J255" s="62">
        <f>IF(VLOOKUP(D255,Table10[],5,FALSE)&gt;0, 1,0)</f>
        <v>0</v>
      </c>
      <c r="K255" s="56" t="s">
        <v>557</v>
      </c>
      <c r="L255" s="56" t="str">
        <f>IF(VLOOKUP(C255,Synonyms!$A$2:$E$490,5,FALSE)=0,"",VLOOKUP(C255,Synonyms!$A$2:$E$490,5,FALSE))</f>
        <v/>
      </c>
      <c r="M255" s="56">
        <v>0</v>
      </c>
      <c r="N255" s="56">
        <v>1</v>
      </c>
      <c r="O255" s="56">
        <f t="shared" si="13"/>
        <v>0</v>
      </c>
      <c r="P255" s="56">
        <f t="shared" si="14"/>
        <v>0</v>
      </c>
      <c r="Q255" s="56" t="str">
        <f>IF(VLOOKUP(D255,Table10[],8,FALSE)=0,"",VLOOKUP(D255,Table10[],8,FALSE))</f>
        <v/>
      </c>
      <c r="R255" s="56" t="s">
        <v>1119</v>
      </c>
      <c r="S255" s="56">
        <v>0.99180000000000001</v>
      </c>
      <c r="T255" s="63">
        <f>IF(E255="nan","No CID", VLOOKUP(D255,Patents!$B$6:$V$493,13,FALSE))</f>
        <v>0</v>
      </c>
      <c r="U255" s="64" t="str">
        <f>IFERROR(VLOOKUP(D255,Patents!$B$6:$V$493,12,FALSE)/VLOOKUP(D255,Patents!$B$6:$V$493,13,FALSE),"")</f>
        <v/>
      </c>
      <c r="V255" s="64" t="str">
        <f>IFERROR(VLOOKUP(D255,Patents!$B$6:$V$493,16,FALSE)/VLOOKUP(D255,Patents!$B$6:$V$493,17,FALSE),"")</f>
        <v/>
      </c>
      <c r="W255" s="56" t="str">
        <f>IF(ISERROR(VLOOKUP(D255,'OFR Regulations'!B:D,3,FALSE)),"",VLOOKUP(D255,'OFR Regulations'!B:D,3,FALSE))</f>
        <v/>
      </c>
      <c r="X255" s="56" t="str">
        <f>IF(ISERROR(VLOOKUP(D255,'Reg List Summary'!$A$2:$D$141,4,FALSE)),"",VLOOKUP(D255,'Reg List Summary'!$A$2:$D$141,4,FALSE))</f>
        <v/>
      </c>
      <c r="Y255" s="56" t="b">
        <f t="shared" si="15"/>
        <v>1</v>
      </c>
      <c r="Z255" s="56">
        <f t="shared" si="16"/>
        <v>0</v>
      </c>
    </row>
    <row r="256" spans="1:26" x14ac:dyDescent="0.3">
      <c r="A256" s="56" t="s">
        <v>1845</v>
      </c>
      <c r="B256" s="56" t="s">
        <v>1092</v>
      </c>
      <c r="C256" s="57" t="s">
        <v>1844</v>
      </c>
      <c r="D256" s="57" t="s">
        <v>558</v>
      </c>
      <c r="E256" s="56">
        <v>86208523</v>
      </c>
      <c r="F256" s="62">
        <f>VLOOKUP(D256,Table10[],6,FALSE)</f>
        <v>0</v>
      </c>
      <c r="G256" s="62">
        <f>IF(VLOOKUP(D256,Table10[],9,FALSE)="Y",1,0)</f>
        <v>0</v>
      </c>
      <c r="H256" s="62">
        <f>VLOOKUP(D256,Table10[],4,FALSE)</f>
        <v>0</v>
      </c>
      <c r="I256" s="62">
        <f>IF(VLOOKUP(D256,Table10[],7,FALSE)="L",1,IF(VLOOKUP(D256,Table10[],7,FALSE)="H",1.5, 0))</f>
        <v>0</v>
      </c>
      <c r="J256" s="62">
        <f>IF(VLOOKUP(D256,Table10[],5,FALSE)&gt;0, 1,0)</f>
        <v>0</v>
      </c>
      <c r="K256" s="56" t="s">
        <v>559</v>
      </c>
      <c r="L256" s="56" t="str">
        <f>IF(VLOOKUP(C256,Synonyms!$A$2:$E$490,5,FALSE)=0,"",VLOOKUP(C256,Synonyms!$A$2:$E$490,5,FALSE))</f>
        <v/>
      </c>
      <c r="M256" s="56">
        <v>0</v>
      </c>
      <c r="N256" s="56">
        <v>1</v>
      </c>
      <c r="O256" s="56">
        <f t="shared" si="13"/>
        <v>0</v>
      </c>
      <c r="P256" s="56">
        <f t="shared" si="14"/>
        <v>0</v>
      </c>
      <c r="Q256" s="56" t="str">
        <f>IF(VLOOKUP(D256,Table10[],8,FALSE)=0,"",VLOOKUP(D256,Table10[],8,FALSE))</f>
        <v/>
      </c>
      <c r="R256" s="56" t="s">
        <v>1119</v>
      </c>
      <c r="S256" s="56">
        <v>0.99180000000000001</v>
      </c>
      <c r="T256" s="63">
        <f>IF(E256="nan","No CID", VLOOKUP(D256,Patents!$B$6:$V$493,13,FALSE))</f>
        <v>0</v>
      </c>
      <c r="U256" s="64" t="str">
        <f>IFERROR(VLOOKUP(D256,Patents!$B$6:$V$493,12,FALSE)/VLOOKUP(D256,Patents!$B$6:$V$493,13,FALSE),"")</f>
        <v/>
      </c>
      <c r="V256" s="64" t="str">
        <f>IFERROR(VLOOKUP(D256,Patents!$B$6:$V$493,16,FALSE)/VLOOKUP(D256,Patents!$B$6:$V$493,17,FALSE),"")</f>
        <v/>
      </c>
      <c r="W256" s="56" t="str">
        <f>IF(ISERROR(VLOOKUP(D256,'OFR Regulations'!B:D,3,FALSE)),"",VLOOKUP(D256,'OFR Regulations'!B:D,3,FALSE))</f>
        <v/>
      </c>
      <c r="X256" s="56" t="str">
        <f>IF(ISERROR(VLOOKUP(D256,'Reg List Summary'!$A$2:$D$141,4,FALSE)),"",VLOOKUP(D256,'Reg List Summary'!$A$2:$D$141,4,FALSE))</f>
        <v/>
      </c>
      <c r="Y256" s="56" t="b">
        <f t="shared" si="15"/>
        <v>1</v>
      </c>
      <c r="Z256" s="56">
        <f t="shared" si="16"/>
        <v>0</v>
      </c>
    </row>
    <row r="257" spans="1:26" x14ac:dyDescent="0.3">
      <c r="A257" s="56" t="s">
        <v>1847</v>
      </c>
      <c r="B257" s="56" t="s">
        <v>1092</v>
      </c>
      <c r="C257" s="57" t="s">
        <v>1846</v>
      </c>
      <c r="D257" s="57" t="s">
        <v>560</v>
      </c>
      <c r="E257" s="56">
        <v>86208524</v>
      </c>
      <c r="F257" s="62">
        <f>VLOOKUP(D257,Table10[],6,FALSE)</f>
        <v>0</v>
      </c>
      <c r="G257" s="62">
        <f>IF(VLOOKUP(D257,Table10[],9,FALSE)="Y",1,0)</f>
        <v>0</v>
      </c>
      <c r="H257" s="62">
        <f>VLOOKUP(D257,Table10[],4,FALSE)</f>
        <v>0</v>
      </c>
      <c r="I257" s="62">
        <f>IF(VLOOKUP(D257,Table10[],7,FALSE)="L",1,IF(VLOOKUP(D257,Table10[],7,FALSE)="H",1.5, 0))</f>
        <v>0</v>
      </c>
      <c r="J257" s="62">
        <f>IF(VLOOKUP(D257,Table10[],5,FALSE)&gt;0, 1,0)</f>
        <v>0</v>
      </c>
      <c r="K257" s="56" t="s">
        <v>561</v>
      </c>
      <c r="L257" s="56" t="str">
        <f>IF(VLOOKUP(C257,Synonyms!$A$2:$E$490,5,FALSE)=0,"",VLOOKUP(C257,Synonyms!$A$2:$E$490,5,FALSE))</f>
        <v/>
      </c>
      <c r="M257" s="56">
        <v>0</v>
      </c>
      <c r="N257" s="56">
        <v>1</v>
      </c>
      <c r="O257" s="56">
        <f t="shared" si="13"/>
        <v>0</v>
      </c>
      <c r="P257" s="56">
        <f t="shared" si="14"/>
        <v>0</v>
      </c>
      <c r="Q257" s="56" t="str">
        <f>IF(VLOOKUP(D257,Table10[],8,FALSE)=0,"",VLOOKUP(D257,Table10[],8,FALSE))</f>
        <v/>
      </c>
      <c r="R257" s="56" t="s">
        <v>1119</v>
      </c>
      <c r="S257" s="56">
        <v>0.99480000000000002</v>
      </c>
      <c r="T257" s="63">
        <f>IF(E257="nan","No CID", VLOOKUP(D257,Patents!$B$6:$V$493,13,FALSE))</f>
        <v>0</v>
      </c>
      <c r="U257" s="64" t="str">
        <f>IFERROR(VLOOKUP(D257,Patents!$B$6:$V$493,12,FALSE)/VLOOKUP(D257,Patents!$B$6:$V$493,13,FALSE),"")</f>
        <v/>
      </c>
      <c r="V257" s="64" t="str">
        <f>IFERROR(VLOOKUP(D257,Patents!$B$6:$V$493,16,FALSE)/VLOOKUP(D257,Patents!$B$6:$V$493,17,FALSE),"")</f>
        <v/>
      </c>
      <c r="W257" s="56" t="str">
        <f>IF(ISERROR(VLOOKUP(D257,'OFR Regulations'!B:D,3,FALSE)),"",VLOOKUP(D257,'OFR Regulations'!B:D,3,FALSE))</f>
        <v/>
      </c>
      <c r="X257" s="56" t="str">
        <f>IF(ISERROR(VLOOKUP(D257,'Reg List Summary'!$A$2:$D$141,4,FALSE)),"",VLOOKUP(D257,'Reg List Summary'!$A$2:$D$141,4,FALSE))</f>
        <v/>
      </c>
      <c r="Y257" s="56" t="b">
        <f t="shared" si="15"/>
        <v>1</v>
      </c>
      <c r="Z257" s="56">
        <f t="shared" si="16"/>
        <v>0</v>
      </c>
    </row>
    <row r="258" spans="1:26" x14ac:dyDescent="0.3">
      <c r="A258" s="56" t="s">
        <v>1849</v>
      </c>
      <c r="B258" s="56" t="s">
        <v>1092</v>
      </c>
      <c r="C258" s="57" t="s">
        <v>1848</v>
      </c>
      <c r="D258" s="57" t="s">
        <v>562</v>
      </c>
      <c r="E258" s="56">
        <v>86208525</v>
      </c>
      <c r="F258" s="62">
        <f>VLOOKUP(D258,Table10[],6,FALSE)</f>
        <v>0</v>
      </c>
      <c r="G258" s="62">
        <f>IF(VLOOKUP(D258,Table10[],9,FALSE)="Y",1,0)</f>
        <v>0</v>
      </c>
      <c r="H258" s="62">
        <f>VLOOKUP(D258,Table10[],4,FALSE)</f>
        <v>0</v>
      </c>
      <c r="I258" s="62">
        <f>IF(VLOOKUP(D258,Table10[],7,FALSE)="L",1,IF(VLOOKUP(D258,Table10[],7,FALSE)="H",1.5, 0))</f>
        <v>0</v>
      </c>
      <c r="J258" s="62">
        <f>IF(VLOOKUP(D258,Table10[],5,FALSE)&gt;0, 1,0)</f>
        <v>0</v>
      </c>
      <c r="K258" s="56" t="s">
        <v>563</v>
      </c>
      <c r="L258" s="56" t="str">
        <f>IF(VLOOKUP(C258,Synonyms!$A$2:$E$490,5,FALSE)=0,"",VLOOKUP(C258,Synonyms!$A$2:$E$490,5,FALSE))</f>
        <v/>
      </c>
      <c r="M258" s="56">
        <v>0</v>
      </c>
      <c r="N258" s="56">
        <v>1</v>
      </c>
      <c r="O258" s="56">
        <f t="shared" si="13"/>
        <v>0</v>
      </c>
      <c r="P258" s="56">
        <f t="shared" si="14"/>
        <v>0</v>
      </c>
      <c r="Q258" s="56" t="str">
        <f>IF(VLOOKUP(D258,Table10[],8,FALSE)=0,"",VLOOKUP(D258,Table10[],8,FALSE))</f>
        <v/>
      </c>
      <c r="R258" s="56" t="s">
        <v>1119</v>
      </c>
      <c r="S258" s="56">
        <v>0.996</v>
      </c>
      <c r="T258" s="63">
        <f>IF(E258="nan","No CID", VLOOKUP(D258,Patents!$B$6:$V$493,13,FALSE))</f>
        <v>0</v>
      </c>
      <c r="U258" s="64" t="str">
        <f>IFERROR(VLOOKUP(D258,Patents!$B$6:$V$493,12,FALSE)/VLOOKUP(D258,Patents!$B$6:$V$493,13,FALSE),"")</f>
        <v/>
      </c>
      <c r="V258" s="64" t="str">
        <f>IFERROR(VLOOKUP(D258,Patents!$B$6:$V$493,16,FALSE)/VLOOKUP(D258,Patents!$B$6:$V$493,17,FALSE),"")</f>
        <v/>
      </c>
      <c r="W258" s="56" t="str">
        <f>IF(ISERROR(VLOOKUP(D258,'OFR Regulations'!B:D,3,FALSE)),"",VLOOKUP(D258,'OFR Regulations'!B:D,3,FALSE))</f>
        <v/>
      </c>
      <c r="X258" s="56" t="str">
        <f>IF(ISERROR(VLOOKUP(D258,'Reg List Summary'!$A$2:$D$141,4,FALSE)),"",VLOOKUP(D258,'Reg List Summary'!$A$2:$D$141,4,FALSE))</f>
        <v/>
      </c>
      <c r="Y258" s="56" t="b">
        <f t="shared" si="15"/>
        <v>1</v>
      </c>
      <c r="Z258" s="56">
        <f t="shared" si="16"/>
        <v>0</v>
      </c>
    </row>
    <row r="259" spans="1:26" x14ac:dyDescent="0.3">
      <c r="A259" s="56" t="s">
        <v>1851</v>
      </c>
      <c r="B259" s="56" t="s">
        <v>1092</v>
      </c>
      <c r="C259" s="57" t="s">
        <v>1850</v>
      </c>
      <c r="D259" s="57" t="s">
        <v>564</v>
      </c>
      <c r="E259" s="56">
        <v>86208526</v>
      </c>
      <c r="F259" s="62">
        <f>VLOOKUP(D259,Table10[],6,FALSE)</f>
        <v>0</v>
      </c>
      <c r="G259" s="62">
        <f>IF(VLOOKUP(D259,Table10[],9,FALSE)="Y",1,0)</f>
        <v>0</v>
      </c>
      <c r="H259" s="62">
        <f>VLOOKUP(D259,Table10[],4,FALSE)</f>
        <v>0</v>
      </c>
      <c r="I259" s="62">
        <f>IF(VLOOKUP(D259,Table10[],7,FALSE)="L",1,IF(VLOOKUP(D259,Table10[],7,FALSE)="H",1.5, 0))</f>
        <v>0</v>
      </c>
      <c r="J259" s="62">
        <f>IF(VLOOKUP(D259,Table10[],5,FALSE)&gt;0, 1,0)</f>
        <v>0</v>
      </c>
      <c r="K259" s="56" t="s">
        <v>565</v>
      </c>
      <c r="L259" s="56" t="str">
        <f>IF(VLOOKUP(C259,Synonyms!$A$2:$E$490,5,FALSE)=0,"",VLOOKUP(C259,Synonyms!$A$2:$E$490,5,FALSE))</f>
        <v/>
      </c>
      <c r="M259" s="56">
        <v>0</v>
      </c>
      <c r="N259" s="56">
        <v>1</v>
      </c>
      <c r="O259" s="56">
        <f t="shared" ref="O259:O322" si="17">IF(H259="Active", SUM(F259:G259, I259)+1, SUM(F259:G259, I259))</f>
        <v>0</v>
      </c>
      <c r="P259" s="56">
        <f t="shared" ref="P259:P322" si="18">IF(H259="Inactive", 1+J259, J259)</f>
        <v>0</v>
      </c>
      <c r="Q259" s="56" t="str">
        <f>IF(VLOOKUP(D259,Table10[],8,FALSE)=0,"",VLOOKUP(D259,Table10[],8,FALSE))</f>
        <v/>
      </c>
      <c r="R259" s="56" t="s">
        <v>1119</v>
      </c>
      <c r="S259" s="56">
        <v>0.997</v>
      </c>
      <c r="T259" s="63">
        <f>IF(E259="nan","No CID", VLOOKUP(D259,Patents!$B$6:$V$493,13,FALSE))</f>
        <v>0</v>
      </c>
      <c r="U259" s="64" t="str">
        <f>IFERROR(VLOOKUP(D259,Patents!$B$6:$V$493,12,FALSE)/VLOOKUP(D259,Patents!$B$6:$V$493,13,FALSE),"")</f>
        <v/>
      </c>
      <c r="V259" s="64" t="str">
        <f>IFERROR(VLOOKUP(D259,Patents!$B$6:$V$493,16,FALSE)/VLOOKUP(D259,Patents!$B$6:$V$493,17,FALSE),"")</f>
        <v/>
      </c>
      <c r="W259" s="56" t="str">
        <f>IF(ISERROR(VLOOKUP(D259,'OFR Regulations'!B:D,3,FALSE)),"",VLOOKUP(D259,'OFR Regulations'!B:D,3,FALSE))</f>
        <v/>
      </c>
      <c r="X259" s="56" t="str">
        <f>IF(ISERROR(VLOOKUP(D259,'Reg List Summary'!$A$2:$D$141,4,FALSE)),"",VLOOKUP(D259,'Reg List Summary'!$A$2:$D$141,4,FALSE))</f>
        <v/>
      </c>
      <c r="Y259" s="56" t="b">
        <f t="shared" si="15"/>
        <v>1</v>
      </c>
      <c r="Z259" s="56">
        <f t="shared" si="16"/>
        <v>0</v>
      </c>
    </row>
    <row r="260" spans="1:26" x14ac:dyDescent="0.3">
      <c r="A260" s="56" t="s">
        <v>1853</v>
      </c>
      <c r="B260" s="56" t="s">
        <v>1092</v>
      </c>
      <c r="C260" s="57" t="s">
        <v>1852</v>
      </c>
      <c r="D260" s="57" t="s">
        <v>566</v>
      </c>
      <c r="E260" s="56">
        <v>13828346</v>
      </c>
      <c r="F260" s="62">
        <f>VLOOKUP(D260,Table10[],6,FALSE)</f>
        <v>0</v>
      </c>
      <c r="G260" s="62">
        <f>IF(VLOOKUP(D260,Table10[],9,FALSE)="Y",1,0)</f>
        <v>0</v>
      </c>
      <c r="H260" s="62">
        <f>VLOOKUP(D260,Table10[],4,FALSE)</f>
        <v>0</v>
      </c>
      <c r="I260" s="62">
        <f>IF(VLOOKUP(D260,Table10[],7,FALSE)="L",1,IF(VLOOKUP(D260,Table10[],7,FALSE)="H",1.5, 0))</f>
        <v>0</v>
      </c>
      <c r="J260" s="62">
        <f>IF(VLOOKUP(D260,Table10[],5,FALSE)&gt;0, 1,0)</f>
        <v>0</v>
      </c>
      <c r="K260" s="56" t="s">
        <v>567</v>
      </c>
      <c r="L260" s="56" t="str">
        <f>IF(VLOOKUP(C260,Synonyms!$A$2:$E$490,5,FALSE)=0,"",VLOOKUP(C260,Synonyms!$A$2:$E$490,5,FALSE))</f>
        <v/>
      </c>
      <c r="M260" s="56">
        <v>0</v>
      </c>
      <c r="N260" s="56">
        <v>1</v>
      </c>
      <c r="O260" s="56">
        <f t="shared" si="17"/>
        <v>0</v>
      </c>
      <c r="P260" s="56">
        <f t="shared" si="18"/>
        <v>0</v>
      </c>
      <c r="Q260" s="56" t="str">
        <f>IF(VLOOKUP(D260,Table10[],8,FALSE)=0,"",VLOOKUP(D260,Table10[],8,FALSE))</f>
        <v/>
      </c>
      <c r="R260" s="56" t="s">
        <v>1119</v>
      </c>
      <c r="S260" s="56">
        <v>0.99709999999999999</v>
      </c>
      <c r="T260" s="63">
        <f>IF(E260="nan","No CID", VLOOKUP(D260,Patents!$B$6:$V$493,13,FALSE))</f>
        <v>0</v>
      </c>
      <c r="U260" s="64" t="str">
        <f>IFERROR(VLOOKUP(D260,Patents!$B$6:$V$493,12,FALSE)/VLOOKUP(D260,Patents!$B$6:$V$493,13,FALSE),"")</f>
        <v/>
      </c>
      <c r="V260" s="64" t="str">
        <f>IFERROR(VLOOKUP(D260,Patents!$B$6:$V$493,16,FALSE)/VLOOKUP(D260,Patents!$B$6:$V$493,17,FALSE),"")</f>
        <v/>
      </c>
      <c r="W260" s="56" t="str">
        <f>IF(ISERROR(VLOOKUP(D260,'OFR Regulations'!B:D,3,FALSE)),"",VLOOKUP(D260,'OFR Regulations'!B:D,3,FALSE))</f>
        <v/>
      </c>
      <c r="X260" s="56" t="str">
        <f>IF(ISERROR(VLOOKUP(D260,'Reg List Summary'!$A$2:$D$141,4,FALSE)),"",VLOOKUP(D260,'Reg List Summary'!$A$2:$D$141,4,FALSE))</f>
        <v/>
      </c>
      <c r="Y260" s="56" t="b">
        <f t="shared" ref="Y260:Y323" si="19">W260=X260</f>
        <v>1</v>
      </c>
      <c r="Z260" s="56">
        <f t="shared" ref="Z260:Z323" si="20">F260+I260</f>
        <v>0</v>
      </c>
    </row>
    <row r="261" spans="1:26" x14ac:dyDescent="0.3">
      <c r="A261" s="56" t="s">
        <v>1855</v>
      </c>
      <c r="B261" s="56" t="s">
        <v>1092</v>
      </c>
      <c r="C261" s="57" t="s">
        <v>1854</v>
      </c>
      <c r="D261" s="57" t="s">
        <v>568</v>
      </c>
      <c r="E261" s="56">
        <v>86208527</v>
      </c>
      <c r="F261" s="62">
        <f>VLOOKUP(D261,Table10[],6,FALSE)</f>
        <v>0</v>
      </c>
      <c r="G261" s="62">
        <f>IF(VLOOKUP(D261,Table10[],9,FALSE)="Y",1,0)</f>
        <v>0</v>
      </c>
      <c r="H261" s="62">
        <f>VLOOKUP(D261,Table10[],4,FALSE)</f>
        <v>0</v>
      </c>
      <c r="I261" s="62">
        <f>IF(VLOOKUP(D261,Table10[],7,FALSE)="L",1,IF(VLOOKUP(D261,Table10[],7,FALSE)="H",1.5, 0))</f>
        <v>0</v>
      </c>
      <c r="J261" s="62">
        <f>IF(VLOOKUP(D261,Table10[],5,FALSE)&gt;0, 1,0)</f>
        <v>0</v>
      </c>
      <c r="K261" s="56" t="s">
        <v>569</v>
      </c>
      <c r="L261" s="56" t="str">
        <f>IF(VLOOKUP(C261,Synonyms!$A$2:$E$490,5,FALSE)=0,"",VLOOKUP(C261,Synonyms!$A$2:$E$490,5,FALSE))</f>
        <v>BDE-90</v>
      </c>
      <c r="M261" s="56">
        <v>0</v>
      </c>
      <c r="N261" s="56">
        <v>1</v>
      </c>
      <c r="O261" s="56">
        <f t="shared" si="17"/>
        <v>0</v>
      </c>
      <c r="P261" s="56">
        <f t="shared" si="18"/>
        <v>0</v>
      </c>
      <c r="Q261" s="56" t="str">
        <f>IF(VLOOKUP(D261,Table10[],8,FALSE)=0,"",VLOOKUP(D261,Table10[],8,FALSE))</f>
        <v/>
      </c>
      <c r="R261" s="56" t="s">
        <v>1119</v>
      </c>
      <c r="S261" s="56">
        <v>0.98839999999999995</v>
      </c>
      <c r="T261" s="63">
        <f>IF(E261="nan","No CID", VLOOKUP(D261,Patents!$B$6:$V$493,13,FALSE))</f>
        <v>0</v>
      </c>
      <c r="U261" s="64" t="str">
        <f>IFERROR(VLOOKUP(D261,Patents!$B$6:$V$493,12,FALSE)/VLOOKUP(D261,Patents!$B$6:$V$493,13,FALSE),"")</f>
        <v/>
      </c>
      <c r="V261" s="64" t="str">
        <f>IFERROR(VLOOKUP(D261,Patents!$B$6:$V$493,16,FALSE)/VLOOKUP(D261,Patents!$B$6:$V$493,17,FALSE),"")</f>
        <v/>
      </c>
      <c r="W261" s="56" t="str">
        <f>IF(ISERROR(VLOOKUP(D261,'OFR Regulations'!B:D,3,FALSE)),"",VLOOKUP(D261,'OFR Regulations'!B:D,3,FALSE))</f>
        <v/>
      </c>
      <c r="X261" s="56" t="str">
        <f>IF(ISERROR(VLOOKUP(D261,'Reg List Summary'!$A$2:$D$141,4,FALSE)),"",VLOOKUP(D261,'Reg List Summary'!$A$2:$D$141,4,FALSE))</f>
        <v/>
      </c>
      <c r="Y261" s="56" t="b">
        <f t="shared" si="19"/>
        <v>1</v>
      </c>
      <c r="Z261" s="56">
        <f t="shared" si="20"/>
        <v>0</v>
      </c>
    </row>
    <row r="262" spans="1:26" x14ac:dyDescent="0.3">
      <c r="A262" s="56" t="s">
        <v>1857</v>
      </c>
      <c r="B262" s="56" t="s">
        <v>1092</v>
      </c>
      <c r="C262" s="57" t="s">
        <v>1856</v>
      </c>
      <c r="D262" s="57" t="s">
        <v>570</v>
      </c>
      <c r="E262" s="56">
        <v>86208528</v>
      </c>
      <c r="F262" s="62">
        <f>VLOOKUP(D262,Table10[],6,FALSE)</f>
        <v>0</v>
      </c>
      <c r="G262" s="62">
        <f>IF(VLOOKUP(D262,Table10[],9,FALSE)="Y",1,0)</f>
        <v>0</v>
      </c>
      <c r="H262" s="62">
        <f>VLOOKUP(D262,Table10[],4,FALSE)</f>
        <v>0</v>
      </c>
      <c r="I262" s="62">
        <f>IF(VLOOKUP(D262,Table10[],7,FALSE)="L",1,IF(VLOOKUP(D262,Table10[],7,FALSE)="H",1.5, 0))</f>
        <v>0</v>
      </c>
      <c r="J262" s="62">
        <f>IF(VLOOKUP(D262,Table10[],5,FALSE)&gt;0, 1,0)</f>
        <v>0</v>
      </c>
      <c r="K262" s="56" t="s">
        <v>571</v>
      </c>
      <c r="L262" s="56" t="str">
        <f>IF(VLOOKUP(C262,Synonyms!$A$2:$E$490,5,FALSE)=0,"",VLOOKUP(C262,Synonyms!$A$2:$E$490,5,FALSE))</f>
        <v/>
      </c>
      <c r="M262" s="56">
        <v>0</v>
      </c>
      <c r="N262" s="56">
        <v>1</v>
      </c>
      <c r="O262" s="56">
        <f t="shared" si="17"/>
        <v>0</v>
      </c>
      <c r="P262" s="56">
        <f t="shared" si="18"/>
        <v>0</v>
      </c>
      <c r="Q262" s="56" t="str">
        <f>IF(VLOOKUP(D262,Table10[],8,FALSE)=0,"",VLOOKUP(D262,Table10[],8,FALSE))</f>
        <v/>
      </c>
      <c r="R262" s="56" t="s">
        <v>1119</v>
      </c>
      <c r="S262" s="56">
        <v>0.98839999999999995</v>
      </c>
      <c r="T262" s="63">
        <f>IF(E262="nan","No CID", VLOOKUP(D262,Patents!$B$6:$V$493,13,FALSE))</f>
        <v>0</v>
      </c>
      <c r="U262" s="64" t="str">
        <f>IFERROR(VLOOKUP(D262,Patents!$B$6:$V$493,12,FALSE)/VLOOKUP(D262,Patents!$B$6:$V$493,13,FALSE),"")</f>
        <v/>
      </c>
      <c r="V262" s="64" t="str">
        <f>IFERROR(VLOOKUP(D262,Patents!$B$6:$V$493,16,FALSE)/VLOOKUP(D262,Patents!$B$6:$V$493,17,FALSE),"")</f>
        <v/>
      </c>
      <c r="W262" s="56" t="str">
        <f>IF(ISERROR(VLOOKUP(D262,'OFR Regulations'!B:D,3,FALSE)),"",VLOOKUP(D262,'OFR Regulations'!B:D,3,FALSE))</f>
        <v/>
      </c>
      <c r="X262" s="56" t="str">
        <f>IF(ISERROR(VLOOKUP(D262,'Reg List Summary'!$A$2:$D$141,4,FALSE)),"",VLOOKUP(D262,'Reg List Summary'!$A$2:$D$141,4,FALSE))</f>
        <v/>
      </c>
      <c r="Y262" s="56" t="b">
        <f t="shared" si="19"/>
        <v>1</v>
      </c>
      <c r="Z262" s="56">
        <f t="shared" si="20"/>
        <v>0</v>
      </c>
    </row>
    <row r="263" spans="1:26" x14ac:dyDescent="0.3">
      <c r="A263" s="56" t="s">
        <v>1859</v>
      </c>
      <c r="B263" s="56" t="s">
        <v>1092</v>
      </c>
      <c r="C263" s="57" t="s">
        <v>1858</v>
      </c>
      <c r="D263" s="57" t="s">
        <v>572</v>
      </c>
      <c r="E263" s="56">
        <v>86208529</v>
      </c>
      <c r="F263" s="62">
        <f>VLOOKUP(D263,Table10[],6,FALSE)</f>
        <v>0</v>
      </c>
      <c r="G263" s="62">
        <f>IF(VLOOKUP(D263,Table10[],9,FALSE)="Y",1,0)</f>
        <v>0</v>
      </c>
      <c r="H263" s="62">
        <f>VLOOKUP(D263,Table10[],4,FALSE)</f>
        <v>0</v>
      </c>
      <c r="I263" s="62">
        <f>IF(VLOOKUP(D263,Table10[],7,FALSE)="L",1,IF(VLOOKUP(D263,Table10[],7,FALSE)="H",1.5, 0))</f>
        <v>0</v>
      </c>
      <c r="J263" s="62">
        <f>IF(VLOOKUP(D263,Table10[],5,FALSE)&gt;0, 1,0)</f>
        <v>0</v>
      </c>
      <c r="K263" s="56" t="s">
        <v>573</v>
      </c>
      <c r="L263" s="56" t="str">
        <f>IF(VLOOKUP(C263,Synonyms!$A$2:$E$490,5,FALSE)=0,"",VLOOKUP(C263,Synonyms!$A$2:$E$490,5,FALSE))</f>
        <v/>
      </c>
      <c r="M263" s="56">
        <v>0</v>
      </c>
      <c r="N263" s="56">
        <v>1</v>
      </c>
      <c r="O263" s="56">
        <f t="shared" si="17"/>
        <v>0</v>
      </c>
      <c r="P263" s="56">
        <f t="shared" si="18"/>
        <v>0</v>
      </c>
      <c r="Q263" s="56" t="str">
        <f>IF(VLOOKUP(D263,Table10[],8,FALSE)=0,"",VLOOKUP(D263,Table10[],8,FALSE))</f>
        <v/>
      </c>
      <c r="R263" s="56" t="s">
        <v>1119</v>
      </c>
      <c r="S263" s="56">
        <v>0.99180000000000001</v>
      </c>
      <c r="T263" s="63">
        <f>IF(E263="nan","No CID", VLOOKUP(D263,Patents!$B$6:$V$493,13,FALSE))</f>
        <v>0</v>
      </c>
      <c r="U263" s="64" t="str">
        <f>IFERROR(VLOOKUP(D263,Patents!$B$6:$V$493,12,FALSE)/VLOOKUP(D263,Patents!$B$6:$V$493,13,FALSE),"")</f>
        <v/>
      </c>
      <c r="V263" s="64" t="str">
        <f>IFERROR(VLOOKUP(D263,Patents!$B$6:$V$493,16,FALSE)/VLOOKUP(D263,Patents!$B$6:$V$493,17,FALSE),"")</f>
        <v/>
      </c>
      <c r="W263" s="56" t="str">
        <f>IF(ISERROR(VLOOKUP(D263,'OFR Regulations'!B:D,3,FALSE)),"",VLOOKUP(D263,'OFR Regulations'!B:D,3,FALSE))</f>
        <v/>
      </c>
      <c r="X263" s="56" t="str">
        <f>IF(ISERROR(VLOOKUP(D263,'Reg List Summary'!$A$2:$D$141,4,FALSE)),"",VLOOKUP(D263,'Reg List Summary'!$A$2:$D$141,4,FALSE))</f>
        <v/>
      </c>
      <c r="Y263" s="56" t="b">
        <f t="shared" si="19"/>
        <v>1</v>
      </c>
      <c r="Z263" s="56">
        <f t="shared" si="20"/>
        <v>0</v>
      </c>
    </row>
    <row r="264" spans="1:26" x14ac:dyDescent="0.3">
      <c r="A264" s="56" t="s">
        <v>1861</v>
      </c>
      <c r="B264" s="56" t="s">
        <v>1092</v>
      </c>
      <c r="C264" s="57" t="s">
        <v>1860</v>
      </c>
      <c r="D264" s="57" t="s">
        <v>574</v>
      </c>
      <c r="E264" s="56">
        <v>71361690</v>
      </c>
      <c r="F264" s="62">
        <f>VLOOKUP(D264,Table10[],6,FALSE)</f>
        <v>0</v>
      </c>
      <c r="G264" s="62">
        <f>IF(VLOOKUP(D264,Table10[],9,FALSE)="Y",1,0)</f>
        <v>0</v>
      </c>
      <c r="H264" s="62">
        <f>VLOOKUP(D264,Table10[],4,FALSE)</f>
        <v>0</v>
      </c>
      <c r="I264" s="62">
        <f>IF(VLOOKUP(D264,Table10[],7,FALSE)="L",1,IF(VLOOKUP(D264,Table10[],7,FALSE)="H",1.5, 0))</f>
        <v>0</v>
      </c>
      <c r="J264" s="62">
        <f>IF(VLOOKUP(D264,Table10[],5,FALSE)&gt;0, 1,0)</f>
        <v>0</v>
      </c>
      <c r="K264" s="56" t="s">
        <v>575</v>
      </c>
      <c r="L264" s="56" t="str">
        <f>IF(VLOOKUP(C264,Synonyms!$A$2:$E$490,5,FALSE)=0,"",VLOOKUP(C264,Synonyms!$A$2:$E$490,5,FALSE))</f>
        <v/>
      </c>
      <c r="M264" s="56">
        <v>0</v>
      </c>
      <c r="N264" s="56">
        <v>1</v>
      </c>
      <c r="O264" s="56">
        <f t="shared" si="17"/>
        <v>0</v>
      </c>
      <c r="P264" s="56">
        <f t="shared" si="18"/>
        <v>0</v>
      </c>
      <c r="Q264" s="56" t="str">
        <f>IF(VLOOKUP(D264,Table10[],8,FALSE)=0,"",VLOOKUP(D264,Table10[],8,FALSE))</f>
        <v/>
      </c>
      <c r="R264" s="56" t="s">
        <v>1119</v>
      </c>
      <c r="S264" s="56">
        <v>0.99180000000000001</v>
      </c>
      <c r="T264" s="63">
        <f>IF(E264="nan","No CID", VLOOKUP(D264,Patents!$B$6:$V$493,13,FALSE))</f>
        <v>0</v>
      </c>
      <c r="U264" s="64" t="str">
        <f>IFERROR(VLOOKUP(D264,Patents!$B$6:$V$493,12,FALSE)/VLOOKUP(D264,Patents!$B$6:$V$493,13,FALSE),"")</f>
        <v/>
      </c>
      <c r="V264" s="64" t="str">
        <f>IFERROR(VLOOKUP(D264,Patents!$B$6:$V$493,16,FALSE)/VLOOKUP(D264,Patents!$B$6:$V$493,17,FALSE),"")</f>
        <v/>
      </c>
      <c r="W264" s="56" t="str">
        <f>IF(ISERROR(VLOOKUP(D264,'OFR Regulations'!B:D,3,FALSE)),"",VLOOKUP(D264,'OFR Regulations'!B:D,3,FALSE))</f>
        <v/>
      </c>
      <c r="X264" s="56" t="str">
        <f>IF(ISERROR(VLOOKUP(D264,'Reg List Summary'!$A$2:$D$141,4,FALSE)),"",VLOOKUP(D264,'Reg List Summary'!$A$2:$D$141,4,FALSE))</f>
        <v/>
      </c>
      <c r="Y264" s="56" t="b">
        <f t="shared" si="19"/>
        <v>1</v>
      </c>
      <c r="Z264" s="56">
        <f t="shared" si="20"/>
        <v>0</v>
      </c>
    </row>
    <row r="265" spans="1:26" x14ac:dyDescent="0.3">
      <c r="A265" s="56" t="s">
        <v>1863</v>
      </c>
      <c r="B265" s="56" t="s">
        <v>1092</v>
      </c>
      <c r="C265" s="57" t="s">
        <v>1862</v>
      </c>
      <c r="D265" s="57" t="s">
        <v>576</v>
      </c>
      <c r="E265" s="56">
        <v>86208530</v>
      </c>
      <c r="F265" s="62">
        <f>VLOOKUP(D265,Table10[],6,FALSE)</f>
        <v>0</v>
      </c>
      <c r="G265" s="62">
        <f>IF(VLOOKUP(D265,Table10[],9,FALSE)="Y",1,0)</f>
        <v>0</v>
      </c>
      <c r="H265" s="62">
        <f>VLOOKUP(D265,Table10[],4,FALSE)</f>
        <v>0</v>
      </c>
      <c r="I265" s="62">
        <f>IF(VLOOKUP(D265,Table10[],7,FALSE)="L",1,IF(VLOOKUP(D265,Table10[],7,FALSE)="H",1.5, 0))</f>
        <v>0</v>
      </c>
      <c r="J265" s="62">
        <f>IF(VLOOKUP(D265,Table10[],5,FALSE)&gt;0, 1,0)</f>
        <v>0</v>
      </c>
      <c r="K265" s="56" t="s">
        <v>577</v>
      </c>
      <c r="L265" s="56" t="str">
        <f>IF(VLOOKUP(C265,Synonyms!$A$2:$E$490,5,FALSE)=0,"",VLOOKUP(C265,Synonyms!$A$2:$E$490,5,FALSE))</f>
        <v/>
      </c>
      <c r="M265" s="56">
        <v>0</v>
      </c>
      <c r="N265" s="56">
        <v>1</v>
      </c>
      <c r="O265" s="56">
        <f t="shared" si="17"/>
        <v>0</v>
      </c>
      <c r="P265" s="56">
        <f t="shared" si="18"/>
        <v>0</v>
      </c>
      <c r="Q265" s="56" t="str">
        <f>IF(VLOOKUP(D265,Table10[],8,FALSE)=0,"",VLOOKUP(D265,Table10[],8,FALSE))</f>
        <v/>
      </c>
      <c r="R265" s="56" t="s">
        <v>1119</v>
      </c>
      <c r="S265" s="56">
        <v>0.99180000000000001</v>
      </c>
      <c r="T265" s="63">
        <f>IF(E265="nan","No CID", VLOOKUP(D265,Patents!$B$6:$V$493,13,FALSE))</f>
        <v>0</v>
      </c>
      <c r="U265" s="64" t="str">
        <f>IFERROR(VLOOKUP(D265,Patents!$B$6:$V$493,12,FALSE)/VLOOKUP(D265,Patents!$B$6:$V$493,13,FALSE),"")</f>
        <v/>
      </c>
      <c r="V265" s="64" t="str">
        <f>IFERROR(VLOOKUP(D265,Patents!$B$6:$V$493,16,FALSE)/VLOOKUP(D265,Patents!$B$6:$V$493,17,FALSE),"")</f>
        <v/>
      </c>
      <c r="W265" s="56" t="str">
        <f>IF(ISERROR(VLOOKUP(D265,'OFR Regulations'!B:D,3,FALSE)),"",VLOOKUP(D265,'OFR Regulations'!B:D,3,FALSE))</f>
        <v/>
      </c>
      <c r="X265" s="56" t="str">
        <f>IF(ISERROR(VLOOKUP(D265,'Reg List Summary'!$A$2:$D$141,4,FALSE)),"",VLOOKUP(D265,'Reg List Summary'!$A$2:$D$141,4,FALSE))</f>
        <v/>
      </c>
      <c r="Y265" s="56" t="b">
        <f t="shared" si="19"/>
        <v>1</v>
      </c>
      <c r="Z265" s="56">
        <f t="shared" si="20"/>
        <v>0</v>
      </c>
    </row>
    <row r="266" spans="1:26" x14ac:dyDescent="0.3">
      <c r="A266" s="56" t="s">
        <v>1865</v>
      </c>
      <c r="B266" s="56" t="s">
        <v>1092</v>
      </c>
      <c r="C266" s="57" t="s">
        <v>1864</v>
      </c>
      <c r="D266" s="57" t="s">
        <v>578</v>
      </c>
      <c r="E266" s="56">
        <v>86208531</v>
      </c>
      <c r="F266" s="62">
        <f>VLOOKUP(D266,Table10[],6,FALSE)</f>
        <v>0</v>
      </c>
      <c r="G266" s="62">
        <f>IF(VLOOKUP(D266,Table10[],9,FALSE)="Y",1,0)</f>
        <v>0</v>
      </c>
      <c r="H266" s="62">
        <f>VLOOKUP(D266,Table10[],4,FALSE)</f>
        <v>0</v>
      </c>
      <c r="I266" s="62">
        <f>IF(VLOOKUP(D266,Table10[],7,FALSE)="L",1,IF(VLOOKUP(D266,Table10[],7,FALSE)="H",1.5, 0))</f>
        <v>0</v>
      </c>
      <c r="J266" s="62">
        <f>IF(VLOOKUP(D266,Table10[],5,FALSE)&gt;0, 1,0)</f>
        <v>0</v>
      </c>
      <c r="K266" s="56" t="s">
        <v>579</v>
      </c>
      <c r="L266" s="56" t="str">
        <f>IF(VLOOKUP(C266,Synonyms!$A$2:$E$490,5,FALSE)=0,"",VLOOKUP(C266,Synonyms!$A$2:$E$490,5,FALSE))</f>
        <v/>
      </c>
      <c r="M266" s="56">
        <v>0</v>
      </c>
      <c r="N266" s="56">
        <v>1</v>
      </c>
      <c r="O266" s="56">
        <f t="shared" si="17"/>
        <v>0</v>
      </c>
      <c r="P266" s="56">
        <f t="shared" si="18"/>
        <v>0</v>
      </c>
      <c r="Q266" s="56" t="str">
        <f>IF(VLOOKUP(D266,Table10[],8,FALSE)=0,"",VLOOKUP(D266,Table10[],8,FALSE))</f>
        <v/>
      </c>
      <c r="R266" s="56" t="s">
        <v>1119</v>
      </c>
      <c r="S266" s="56">
        <v>0.99180000000000001</v>
      </c>
      <c r="T266" s="63">
        <f>IF(E266="nan","No CID", VLOOKUP(D266,Patents!$B$6:$V$493,13,FALSE))</f>
        <v>0</v>
      </c>
      <c r="U266" s="64" t="str">
        <f>IFERROR(VLOOKUP(D266,Patents!$B$6:$V$493,12,FALSE)/VLOOKUP(D266,Patents!$B$6:$V$493,13,FALSE),"")</f>
        <v/>
      </c>
      <c r="V266" s="64" t="str">
        <f>IFERROR(VLOOKUP(D266,Patents!$B$6:$V$493,16,FALSE)/VLOOKUP(D266,Patents!$B$6:$V$493,17,FALSE),"")</f>
        <v/>
      </c>
      <c r="W266" s="56" t="str">
        <f>IF(ISERROR(VLOOKUP(D266,'OFR Regulations'!B:D,3,FALSE)),"",VLOOKUP(D266,'OFR Regulations'!B:D,3,FALSE))</f>
        <v/>
      </c>
      <c r="X266" s="56" t="str">
        <f>IF(ISERROR(VLOOKUP(D266,'Reg List Summary'!$A$2:$D$141,4,FALSE)),"",VLOOKUP(D266,'Reg List Summary'!$A$2:$D$141,4,FALSE))</f>
        <v/>
      </c>
      <c r="Y266" s="56" t="b">
        <f t="shared" si="19"/>
        <v>1</v>
      </c>
      <c r="Z266" s="56">
        <f t="shared" si="20"/>
        <v>0</v>
      </c>
    </row>
    <row r="267" spans="1:26" x14ac:dyDescent="0.3">
      <c r="A267" s="56" t="s">
        <v>1867</v>
      </c>
      <c r="B267" s="56" t="s">
        <v>1092</v>
      </c>
      <c r="C267" s="57" t="s">
        <v>1866</v>
      </c>
      <c r="D267" s="57" t="s">
        <v>580</v>
      </c>
      <c r="E267" s="56">
        <v>86208532</v>
      </c>
      <c r="F267" s="62">
        <f>VLOOKUP(D267,Table10[],6,FALSE)</f>
        <v>0</v>
      </c>
      <c r="G267" s="62">
        <f>IF(VLOOKUP(D267,Table10[],9,FALSE)="Y",1,0)</f>
        <v>0</v>
      </c>
      <c r="H267" s="62">
        <f>VLOOKUP(D267,Table10[],4,FALSE)</f>
        <v>0</v>
      </c>
      <c r="I267" s="62">
        <f>IF(VLOOKUP(D267,Table10[],7,FALSE)="L",1,IF(VLOOKUP(D267,Table10[],7,FALSE)="H",1.5, 0))</f>
        <v>0</v>
      </c>
      <c r="J267" s="62">
        <f>IF(VLOOKUP(D267,Table10[],5,FALSE)&gt;0, 1,0)</f>
        <v>0</v>
      </c>
      <c r="K267" s="56" t="s">
        <v>581</v>
      </c>
      <c r="L267" s="56" t="str">
        <f>IF(VLOOKUP(C267,Synonyms!$A$2:$E$490,5,FALSE)=0,"",VLOOKUP(C267,Synonyms!$A$2:$E$490,5,FALSE))</f>
        <v/>
      </c>
      <c r="M267" s="56">
        <v>0</v>
      </c>
      <c r="N267" s="56">
        <v>1</v>
      </c>
      <c r="O267" s="56">
        <f t="shared" si="17"/>
        <v>0</v>
      </c>
      <c r="P267" s="56">
        <f t="shared" si="18"/>
        <v>0</v>
      </c>
      <c r="Q267" s="56" t="str">
        <f>IF(VLOOKUP(D267,Table10[],8,FALSE)=0,"",VLOOKUP(D267,Table10[],8,FALSE))</f>
        <v/>
      </c>
      <c r="R267" s="56" t="s">
        <v>1119</v>
      </c>
      <c r="S267" s="56">
        <v>0.99180000000000001</v>
      </c>
      <c r="T267" s="63">
        <f>IF(E267="nan","No CID", VLOOKUP(D267,Patents!$B$6:$V$493,13,FALSE))</f>
        <v>0</v>
      </c>
      <c r="U267" s="64" t="str">
        <f>IFERROR(VLOOKUP(D267,Patents!$B$6:$V$493,12,FALSE)/VLOOKUP(D267,Patents!$B$6:$V$493,13,FALSE),"")</f>
        <v/>
      </c>
      <c r="V267" s="64" t="str">
        <f>IFERROR(VLOOKUP(D267,Patents!$B$6:$V$493,16,FALSE)/VLOOKUP(D267,Patents!$B$6:$V$493,17,FALSE),"")</f>
        <v/>
      </c>
      <c r="W267" s="56" t="str">
        <f>IF(ISERROR(VLOOKUP(D267,'OFR Regulations'!B:D,3,FALSE)),"",VLOOKUP(D267,'OFR Regulations'!B:D,3,FALSE))</f>
        <v/>
      </c>
      <c r="X267" s="56" t="str">
        <f>IF(ISERROR(VLOOKUP(D267,'Reg List Summary'!$A$2:$D$141,4,FALSE)),"",VLOOKUP(D267,'Reg List Summary'!$A$2:$D$141,4,FALSE))</f>
        <v/>
      </c>
      <c r="Y267" s="56" t="b">
        <f t="shared" si="19"/>
        <v>1</v>
      </c>
      <c r="Z267" s="56">
        <f t="shared" si="20"/>
        <v>0</v>
      </c>
    </row>
    <row r="268" spans="1:26" x14ac:dyDescent="0.3">
      <c r="A268" s="56" t="s">
        <v>1869</v>
      </c>
      <c r="B268" s="56" t="s">
        <v>1092</v>
      </c>
      <c r="C268" s="57" t="s">
        <v>1868</v>
      </c>
      <c r="D268" s="57" t="s">
        <v>582</v>
      </c>
      <c r="E268" s="56">
        <v>86208533</v>
      </c>
      <c r="F268" s="62">
        <f>VLOOKUP(D268,Table10[],6,FALSE)</f>
        <v>0</v>
      </c>
      <c r="G268" s="62">
        <f>IF(VLOOKUP(D268,Table10[],9,FALSE)="Y",1,0)</f>
        <v>0</v>
      </c>
      <c r="H268" s="62">
        <f>VLOOKUP(D268,Table10[],4,FALSE)</f>
        <v>0</v>
      </c>
      <c r="I268" s="62">
        <f>IF(VLOOKUP(D268,Table10[],7,FALSE)="L",1,IF(VLOOKUP(D268,Table10[],7,FALSE)="H",1.5, 0))</f>
        <v>0</v>
      </c>
      <c r="J268" s="62">
        <f>IF(VLOOKUP(D268,Table10[],5,FALSE)&gt;0, 1,0)</f>
        <v>0</v>
      </c>
      <c r="K268" s="56" t="s">
        <v>583</v>
      </c>
      <c r="L268" s="56" t="str">
        <f>IF(VLOOKUP(C268,Synonyms!$A$2:$E$490,5,FALSE)=0,"",VLOOKUP(C268,Synonyms!$A$2:$E$490,5,FALSE))</f>
        <v/>
      </c>
      <c r="M268" s="56">
        <v>0</v>
      </c>
      <c r="N268" s="56">
        <v>0</v>
      </c>
      <c r="O268" s="56">
        <f t="shared" si="17"/>
        <v>0</v>
      </c>
      <c r="P268" s="56">
        <f t="shared" si="18"/>
        <v>0</v>
      </c>
      <c r="Q268" s="56" t="str">
        <f>IF(VLOOKUP(D268,Table10[],8,FALSE)=0,"",VLOOKUP(D268,Table10[],8,FALSE))</f>
        <v/>
      </c>
      <c r="R268" s="56" t="s">
        <v>1119</v>
      </c>
      <c r="S268" s="56">
        <v>0.98839999999999995</v>
      </c>
      <c r="T268" s="63">
        <f>IF(E268="nan","No CID", VLOOKUP(D268,Patents!$B$6:$V$493,13,FALSE))</f>
        <v>0</v>
      </c>
      <c r="U268" s="64" t="str">
        <f>IFERROR(VLOOKUP(D268,Patents!$B$6:$V$493,12,FALSE)/VLOOKUP(D268,Patents!$B$6:$V$493,13,FALSE),"")</f>
        <v/>
      </c>
      <c r="V268" s="64" t="str">
        <f>IFERROR(VLOOKUP(D268,Patents!$B$6:$V$493,16,FALSE)/VLOOKUP(D268,Patents!$B$6:$V$493,17,FALSE),"")</f>
        <v/>
      </c>
      <c r="W268" s="56" t="str">
        <f>IF(ISERROR(VLOOKUP(D268,'OFR Regulations'!B:D,3,FALSE)),"",VLOOKUP(D268,'OFR Regulations'!B:D,3,FALSE))</f>
        <v/>
      </c>
      <c r="X268" s="56" t="str">
        <f>IF(ISERROR(VLOOKUP(D268,'Reg List Summary'!$A$2:$D$141,4,FALSE)),"",VLOOKUP(D268,'Reg List Summary'!$A$2:$D$141,4,FALSE))</f>
        <v/>
      </c>
      <c r="Y268" s="56" t="b">
        <f t="shared" si="19"/>
        <v>1</v>
      </c>
      <c r="Z268" s="56">
        <f t="shared" si="20"/>
        <v>0</v>
      </c>
    </row>
    <row r="269" spans="1:26" x14ac:dyDescent="0.3">
      <c r="A269" s="56" t="s">
        <v>1871</v>
      </c>
      <c r="B269" s="56" t="s">
        <v>1092</v>
      </c>
      <c r="C269" s="57" t="s">
        <v>1870</v>
      </c>
      <c r="D269" s="57" t="s">
        <v>584</v>
      </c>
      <c r="E269" s="56">
        <v>86208534</v>
      </c>
      <c r="F269" s="62">
        <f>VLOOKUP(D269,Table10[],6,FALSE)</f>
        <v>0</v>
      </c>
      <c r="G269" s="62">
        <f>IF(VLOOKUP(D269,Table10[],9,FALSE)="Y",1,0)</f>
        <v>0</v>
      </c>
      <c r="H269" s="62">
        <f>VLOOKUP(D269,Table10[],4,FALSE)</f>
        <v>0</v>
      </c>
      <c r="I269" s="62">
        <f>IF(VLOOKUP(D269,Table10[],7,FALSE)="L",1,IF(VLOOKUP(D269,Table10[],7,FALSE)="H",1.5, 0))</f>
        <v>0</v>
      </c>
      <c r="J269" s="62">
        <f>IF(VLOOKUP(D269,Table10[],5,FALSE)&gt;0, 1,0)</f>
        <v>0</v>
      </c>
      <c r="K269" s="56" t="s">
        <v>585</v>
      </c>
      <c r="L269" s="56" t="str">
        <f>IF(VLOOKUP(C269,Synonyms!$A$2:$E$490,5,FALSE)=0,"",VLOOKUP(C269,Synonyms!$A$2:$E$490,5,FALSE))</f>
        <v/>
      </c>
      <c r="M269" s="56">
        <v>0</v>
      </c>
      <c r="N269" s="56">
        <v>1</v>
      </c>
      <c r="O269" s="56">
        <f t="shared" si="17"/>
        <v>0</v>
      </c>
      <c r="P269" s="56">
        <f t="shared" si="18"/>
        <v>0</v>
      </c>
      <c r="Q269" s="56" t="str">
        <f>IF(VLOOKUP(D269,Table10[],8,FALSE)=0,"",VLOOKUP(D269,Table10[],8,FALSE))</f>
        <v/>
      </c>
      <c r="R269" s="56" t="s">
        <v>1119</v>
      </c>
      <c r="S269" s="56">
        <v>0.98839999999999995</v>
      </c>
      <c r="T269" s="63">
        <f>IF(E269="nan","No CID", VLOOKUP(D269,Patents!$B$6:$V$493,13,FALSE))</f>
        <v>0</v>
      </c>
      <c r="U269" s="64" t="str">
        <f>IFERROR(VLOOKUP(D269,Patents!$B$6:$V$493,12,FALSE)/VLOOKUP(D269,Patents!$B$6:$V$493,13,FALSE),"")</f>
        <v/>
      </c>
      <c r="V269" s="64" t="str">
        <f>IFERROR(VLOOKUP(D269,Patents!$B$6:$V$493,16,FALSE)/VLOOKUP(D269,Patents!$B$6:$V$493,17,FALSE),"")</f>
        <v/>
      </c>
      <c r="W269" s="56" t="str">
        <f>IF(ISERROR(VLOOKUP(D269,'OFR Regulations'!B:D,3,FALSE)),"",VLOOKUP(D269,'OFR Regulations'!B:D,3,FALSE))</f>
        <v/>
      </c>
      <c r="X269" s="56" t="str">
        <f>IF(ISERROR(VLOOKUP(D269,'Reg List Summary'!$A$2:$D$141,4,FALSE)),"",VLOOKUP(D269,'Reg List Summary'!$A$2:$D$141,4,FALSE))</f>
        <v/>
      </c>
      <c r="Y269" s="56" t="b">
        <f t="shared" si="19"/>
        <v>1</v>
      </c>
      <c r="Z269" s="56">
        <f t="shared" si="20"/>
        <v>0</v>
      </c>
    </row>
    <row r="270" spans="1:26" x14ac:dyDescent="0.3">
      <c r="A270" s="56" t="s">
        <v>1873</v>
      </c>
      <c r="B270" s="56" t="s">
        <v>1092</v>
      </c>
      <c r="C270" s="57" t="s">
        <v>1872</v>
      </c>
      <c r="D270" s="57" t="s">
        <v>586</v>
      </c>
      <c r="E270" s="56">
        <v>86208535</v>
      </c>
      <c r="F270" s="62">
        <f>VLOOKUP(D270,Table10[],6,FALSE)</f>
        <v>0</v>
      </c>
      <c r="G270" s="62">
        <f>IF(VLOOKUP(D270,Table10[],9,FALSE)="Y",1,0)</f>
        <v>0</v>
      </c>
      <c r="H270" s="62">
        <f>VLOOKUP(D270,Table10[],4,FALSE)</f>
        <v>0</v>
      </c>
      <c r="I270" s="62">
        <f>IF(VLOOKUP(D270,Table10[],7,FALSE)="L",1,IF(VLOOKUP(D270,Table10[],7,FALSE)="H",1.5, 0))</f>
        <v>0</v>
      </c>
      <c r="J270" s="62">
        <f>IF(VLOOKUP(D270,Table10[],5,FALSE)&gt;0, 1,0)</f>
        <v>0</v>
      </c>
      <c r="K270" s="56" t="s">
        <v>587</v>
      </c>
      <c r="L270" s="56" t="str">
        <f>IF(VLOOKUP(C270,Synonyms!$A$2:$E$490,5,FALSE)=0,"",VLOOKUP(C270,Synonyms!$A$2:$E$490,5,FALSE))</f>
        <v/>
      </c>
      <c r="M270" s="56">
        <v>0</v>
      </c>
      <c r="N270" s="56">
        <v>0</v>
      </c>
      <c r="O270" s="56">
        <f t="shared" si="17"/>
        <v>0</v>
      </c>
      <c r="P270" s="56">
        <f t="shared" si="18"/>
        <v>0</v>
      </c>
      <c r="Q270" s="56" t="str">
        <f>IF(VLOOKUP(D270,Table10[],8,FALSE)=0,"",VLOOKUP(D270,Table10[],8,FALSE))</f>
        <v/>
      </c>
      <c r="R270" s="56" t="s">
        <v>1119</v>
      </c>
      <c r="S270" s="56">
        <v>0.98839999999999995</v>
      </c>
      <c r="T270" s="63">
        <f>IF(E270="nan","No CID", VLOOKUP(D270,Patents!$B$6:$V$493,13,FALSE))</f>
        <v>0</v>
      </c>
      <c r="U270" s="64" t="str">
        <f>IFERROR(VLOOKUP(D270,Patents!$B$6:$V$493,12,FALSE)/VLOOKUP(D270,Patents!$B$6:$V$493,13,FALSE),"")</f>
        <v/>
      </c>
      <c r="V270" s="64" t="str">
        <f>IFERROR(VLOOKUP(D270,Patents!$B$6:$V$493,16,FALSE)/VLOOKUP(D270,Patents!$B$6:$V$493,17,FALSE),"")</f>
        <v/>
      </c>
      <c r="W270" s="56" t="str">
        <f>IF(ISERROR(VLOOKUP(D270,'OFR Regulations'!B:D,3,FALSE)),"",VLOOKUP(D270,'OFR Regulations'!B:D,3,FALSE))</f>
        <v/>
      </c>
      <c r="X270" s="56" t="str">
        <f>IF(ISERROR(VLOOKUP(D270,'Reg List Summary'!$A$2:$D$141,4,FALSE)),"",VLOOKUP(D270,'Reg List Summary'!$A$2:$D$141,4,FALSE))</f>
        <v/>
      </c>
      <c r="Y270" s="56" t="b">
        <f t="shared" si="19"/>
        <v>1</v>
      </c>
      <c r="Z270" s="56">
        <f t="shared" si="20"/>
        <v>0</v>
      </c>
    </row>
    <row r="271" spans="1:26" x14ac:dyDescent="0.3">
      <c r="A271" s="56" t="s">
        <v>1875</v>
      </c>
      <c r="B271" s="56" t="s">
        <v>1092</v>
      </c>
      <c r="C271" s="57" t="s">
        <v>1874</v>
      </c>
      <c r="D271" s="57" t="s">
        <v>588</v>
      </c>
      <c r="E271" s="56">
        <v>86208536</v>
      </c>
      <c r="F271" s="62">
        <f>VLOOKUP(D271,Table10[],6,FALSE)</f>
        <v>0</v>
      </c>
      <c r="G271" s="62">
        <f>IF(VLOOKUP(D271,Table10[],9,FALSE)="Y",1,0)</f>
        <v>0</v>
      </c>
      <c r="H271" s="62">
        <f>VLOOKUP(D271,Table10[],4,FALSE)</f>
        <v>0</v>
      </c>
      <c r="I271" s="62">
        <f>IF(VLOOKUP(D271,Table10[],7,FALSE)="L",1,IF(VLOOKUP(D271,Table10[],7,FALSE)="H",1.5, 0))</f>
        <v>0</v>
      </c>
      <c r="J271" s="62">
        <f>IF(VLOOKUP(D271,Table10[],5,FALSE)&gt;0, 1,0)</f>
        <v>0</v>
      </c>
      <c r="K271" s="56" t="s">
        <v>589</v>
      </c>
      <c r="L271" s="56" t="str">
        <f>IF(VLOOKUP(C271,Synonyms!$A$2:$E$490,5,FALSE)=0,"",VLOOKUP(C271,Synonyms!$A$2:$E$490,5,FALSE))</f>
        <v/>
      </c>
      <c r="M271" s="56">
        <v>0</v>
      </c>
      <c r="N271" s="56">
        <v>1</v>
      </c>
      <c r="O271" s="56">
        <f t="shared" si="17"/>
        <v>0</v>
      </c>
      <c r="P271" s="56">
        <f t="shared" si="18"/>
        <v>0</v>
      </c>
      <c r="Q271" s="56" t="str">
        <f>IF(VLOOKUP(D271,Table10[],8,FALSE)=0,"",VLOOKUP(D271,Table10[],8,FALSE))</f>
        <v/>
      </c>
      <c r="R271" s="56" t="s">
        <v>1119</v>
      </c>
      <c r="S271" s="56">
        <v>0.99639999999999995</v>
      </c>
      <c r="T271" s="63">
        <f>IF(E271="nan","No CID", VLOOKUP(D271,Patents!$B$6:$V$493,13,FALSE))</f>
        <v>0</v>
      </c>
      <c r="U271" s="64" t="str">
        <f>IFERROR(VLOOKUP(D271,Patents!$B$6:$V$493,12,FALSE)/VLOOKUP(D271,Patents!$B$6:$V$493,13,FALSE),"")</f>
        <v/>
      </c>
      <c r="V271" s="64" t="str">
        <f>IFERROR(VLOOKUP(D271,Patents!$B$6:$V$493,16,FALSE)/VLOOKUP(D271,Patents!$B$6:$V$493,17,FALSE),"")</f>
        <v/>
      </c>
      <c r="W271" s="56" t="str">
        <f>IF(ISERROR(VLOOKUP(D271,'OFR Regulations'!B:D,3,FALSE)),"",VLOOKUP(D271,'OFR Regulations'!B:D,3,FALSE))</f>
        <v/>
      </c>
      <c r="X271" s="56" t="str">
        <f>IF(ISERROR(VLOOKUP(D271,'Reg List Summary'!$A$2:$D$141,4,FALSE)),"",VLOOKUP(D271,'Reg List Summary'!$A$2:$D$141,4,FALSE))</f>
        <v/>
      </c>
      <c r="Y271" s="56" t="b">
        <f t="shared" si="19"/>
        <v>1</v>
      </c>
      <c r="Z271" s="56">
        <f t="shared" si="20"/>
        <v>0</v>
      </c>
    </row>
    <row r="272" spans="1:26" x14ac:dyDescent="0.3">
      <c r="A272" s="56" t="s">
        <v>1877</v>
      </c>
      <c r="B272" s="56" t="s">
        <v>1092</v>
      </c>
      <c r="C272" s="57" t="s">
        <v>1876</v>
      </c>
      <c r="D272" s="57" t="s">
        <v>590</v>
      </c>
      <c r="E272" s="56">
        <v>14008914</v>
      </c>
      <c r="F272" s="62">
        <f>VLOOKUP(D272,Table10[],6,FALSE)</f>
        <v>0</v>
      </c>
      <c r="G272" s="62">
        <f>IF(VLOOKUP(D272,Table10[],9,FALSE)="Y",1,0)</f>
        <v>0</v>
      </c>
      <c r="H272" s="62">
        <f>VLOOKUP(D272,Table10[],4,FALSE)</f>
        <v>0</v>
      </c>
      <c r="I272" s="62">
        <f>IF(VLOOKUP(D272,Table10[],7,FALSE)="L",1,IF(VLOOKUP(D272,Table10[],7,FALSE)="H",1.5, 0))</f>
        <v>0</v>
      </c>
      <c r="J272" s="62">
        <f>IF(VLOOKUP(D272,Table10[],5,FALSE)&gt;0, 1,0)</f>
        <v>0</v>
      </c>
      <c r="K272" s="56" t="s">
        <v>591</v>
      </c>
      <c r="L272" s="56" t="str">
        <f>IF(VLOOKUP(C272,Synonyms!$A$2:$E$490,5,FALSE)=0,"",VLOOKUP(C272,Synonyms!$A$2:$E$490,5,FALSE))</f>
        <v/>
      </c>
      <c r="M272" s="56">
        <v>0</v>
      </c>
      <c r="N272" s="56">
        <v>1</v>
      </c>
      <c r="O272" s="56">
        <f t="shared" si="17"/>
        <v>0</v>
      </c>
      <c r="P272" s="56">
        <f t="shared" si="18"/>
        <v>0</v>
      </c>
      <c r="Q272" s="56" t="str">
        <f>IF(VLOOKUP(D272,Table10[],8,FALSE)=0,"",VLOOKUP(D272,Table10[],8,FALSE))</f>
        <v/>
      </c>
      <c r="R272" s="56" t="s">
        <v>1119</v>
      </c>
      <c r="S272" s="56">
        <v>0.99550000000000005</v>
      </c>
      <c r="T272" s="63">
        <f>IF(E272="nan","No CID", VLOOKUP(D272,Patents!$B$6:$V$493,13,FALSE))</f>
        <v>0</v>
      </c>
      <c r="U272" s="64" t="str">
        <f>IFERROR(VLOOKUP(D272,Patents!$B$6:$V$493,12,FALSE)/VLOOKUP(D272,Patents!$B$6:$V$493,13,FALSE),"")</f>
        <v/>
      </c>
      <c r="V272" s="64" t="str">
        <f>IFERROR(VLOOKUP(D272,Patents!$B$6:$V$493,16,FALSE)/VLOOKUP(D272,Patents!$B$6:$V$493,17,FALSE),"")</f>
        <v/>
      </c>
      <c r="W272" s="56" t="str">
        <f>IF(ISERROR(VLOOKUP(D272,'OFR Regulations'!B:D,3,FALSE)),"",VLOOKUP(D272,'OFR Regulations'!B:D,3,FALSE))</f>
        <v/>
      </c>
      <c r="X272" s="56" t="str">
        <f>IF(ISERROR(VLOOKUP(D272,'Reg List Summary'!$A$2:$D$141,4,FALSE)),"",VLOOKUP(D272,'Reg List Summary'!$A$2:$D$141,4,FALSE))</f>
        <v/>
      </c>
      <c r="Y272" s="56" t="b">
        <f t="shared" si="19"/>
        <v>1</v>
      </c>
      <c r="Z272" s="56">
        <f t="shared" si="20"/>
        <v>0</v>
      </c>
    </row>
    <row r="273" spans="1:26" x14ac:dyDescent="0.3">
      <c r="A273" s="56" t="s">
        <v>1879</v>
      </c>
      <c r="B273" s="56" t="s">
        <v>1092</v>
      </c>
      <c r="C273" s="57" t="s">
        <v>1878</v>
      </c>
      <c r="D273" s="57" t="s">
        <v>592</v>
      </c>
      <c r="E273" s="56">
        <v>86208537</v>
      </c>
      <c r="F273" s="62">
        <f>VLOOKUP(D273,Table10[],6,FALSE)</f>
        <v>0</v>
      </c>
      <c r="G273" s="62">
        <f>IF(VLOOKUP(D273,Table10[],9,FALSE)="Y",1,0)</f>
        <v>0</v>
      </c>
      <c r="H273" s="62">
        <f>VLOOKUP(D273,Table10[],4,FALSE)</f>
        <v>0</v>
      </c>
      <c r="I273" s="62">
        <f>IF(VLOOKUP(D273,Table10[],7,FALSE)="L",1,IF(VLOOKUP(D273,Table10[],7,FALSE)="H",1.5, 0))</f>
        <v>0</v>
      </c>
      <c r="J273" s="62">
        <f>IF(VLOOKUP(D273,Table10[],5,FALSE)&gt;0, 1,0)</f>
        <v>0</v>
      </c>
      <c r="K273" s="56" t="s">
        <v>593</v>
      </c>
      <c r="L273" s="56" t="str">
        <f>IF(VLOOKUP(C273,Synonyms!$A$2:$E$490,5,FALSE)=0,"",VLOOKUP(C273,Synonyms!$A$2:$E$490,5,FALSE))</f>
        <v/>
      </c>
      <c r="M273" s="56">
        <v>0</v>
      </c>
      <c r="N273" s="56">
        <v>1</v>
      </c>
      <c r="O273" s="56">
        <f t="shared" si="17"/>
        <v>0</v>
      </c>
      <c r="P273" s="56">
        <f t="shared" si="18"/>
        <v>0</v>
      </c>
      <c r="Q273" s="56" t="str">
        <f>IF(VLOOKUP(D273,Table10[],8,FALSE)=0,"",VLOOKUP(D273,Table10[],8,FALSE))</f>
        <v/>
      </c>
      <c r="R273" s="56" t="s">
        <v>1119</v>
      </c>
      <c r="S273" s="56">
        <v>0.99480000000000002</v>
      </c>
      <c r="T273" s="63">
        <f>IF(E273="nan","No CID", VLOOKUP(D273,Patents!$B$6:$V$493,13,FALSE))</f>
        <v>0</v>
      </c>
      <c r="U273" s="64" t="str">
        <f>IFERROR(VLOOKUP(D273,Patents!$B$6:$V$493,12,FALSE)/VLOOKUP(D273,Patents!$B$6:$V$493,13,FALSE),"")</f>
        <v/>
      </c>
      <c r="V273" s="64" t="str">
        <f>IFERROR(VLOOKUP(D273,Patents!$B$6:$V$493,16,FALSE)/VLOOKUP(D273,Patents!$B$6:$V$493,17,FALSE),"")</f>
        <v/>
      </c>
      <c r="W273" s="56" t="str">
        <f>IF(ISERROR(VLOOKUP(D273,'OFR Regulations'!B:D,3,FALSE)),"",VLOOKUP(D273,'OFR Regulations'!B:D,3,FALSE))</f>
        <v/>
      </c>
      <c r="X273" s="56" t="str">
        <f>IF(ISERROR(VLOOKUP(D273,'Reg List Summary'!$A$2:$D$141,4,FALSE)),"",VLOOKUP(D273,'Reg List Summary'!$A$2:$D$141,4,FALSE))</f>
        <v/>
      </c>
      <c r="Y273" s="56" t="b">
        <f t="shared" si="19"/>
        <v>1</v>
      </c>
      <c r="Z273" s="56">
        <f t="shared" si="20"/>
        <v>0</v>
      </c>
    </row>
    <row r="274" spans="1:26" x14ac:dyDescent="0.3">
      <c r="A274" s="56" t="s">
        <v>1881</v>
      </c>
      <c r="B274" s="56" t="s">
        <v>1092</v>
      </c>
      <c r="C274" s="57" t="s">
        <v>1880</v>
      </c>
      <c r="D274" s="57" t="s">
        <v>594</v>
      </c>
      <c r="E274" s="56">
        <v>86208538</v>
      </c>
      <c r="F274" s="62">
        <f>VLOOKUP(D274,Table10[],6,FALSE)</f>
        <v>0</v>
      </c>
      <c r="G274" s="62">
        <f>IF(VLOOKUP(D274,Table10[],9,FALSE)="Y",1,0)</f>
        <v>0</v>
      </c>
      <c r="H274" s="62">
        <f>VLOOKUP(D274,Table10[],4,FALSE)</f>
        <v>0</v>
      </c>
      <c r="I274" s="62">
        <f>IF(VLOOKUP(D274,Table10[],7,FALSE)="L",1,IF(VLOOKUP(D274,Table10[],7,FALSE)="H",1.5, 0))</f>
        <v>0</v>
      </c>
      <c r="J274" s="62">
        <f>IF(VLOOKUP(D274,Table10[],5,FALSE)&gt;0, 1,0)</f>
        <v>0</v>
      </c>
      <c r="K274" s="56" t="s">
        <v>595</v>
      </c>
      <c r="L274" s="56" t="str">
        <f>IF(VLOOKUP(C274,Synonyms!$A$2:$E$490,5,FALSE)=0,"",VLOOKUP(C274,Synonyms!$A$2:$E$490,5,FALSE))</f>
        <v/>
      </c>
      <c r="M274" s="56">
        <v>0</v>
      </c>
      <c r="N274" s="56">
        <v>1</v>
      </c>
      <c r="O274" s="56">
        <f t="shared" si="17"/>
        <v>0</v>
      </c>
      <c r="P274" s="56">
        <f t="shared" si="18"/>
        <v>0</v>
      </c>
      <c r="Q274" s="56" t="str">
        <f>IF(VLOOKUP(D274,Table10[],8,FALSE)=0,"",VLOOKUP(D274,Table10[],8,FALSE))</f>
        <v/>
      </c>
      <c r="R274" s="56" t="s">
        <v>1119</v>
      </c>
      <c r="S274" s="56">
        <v>0.98839999999999995</v>
      </c>
      <c r="T274" s="63">
        <f>IF(E274="nan","No CID", VLOOKUP(D274,Patents!$B$6:$V$493,13,FALSE))</f>
        <v>0</v>
      </c>
      <c r="U274" s="64" t="str">
        <f>IFERROR(VLOOKUP(D274,Patents!$B$6:$V$493,12,FALSE)/VLOOKUP(D274,Patents!$B$6:$V$493,13,FALSE),"")</f>
        <v/>
      </c>
      <c r="V274" s="64" t="str">
        <f>IFERROR(VLOOKUP(D274,Patents!$B$6:$V$493,16,FALSE)/VLOOKUP(D274,Patents!$B$6:$V$493,17,FALSE),"")</f>
        <v/>
      </c>
      <c r="W274" s="56" t="str">
        <f>IF(ISERROR(VLOOKUP(D274,'OFR Regulations'!B:D,3,FALSE)),"",VLOOKUP(D274,'OFR Regulations'!B:D,3,FALSE))</f>
        <v/>
      </c>
      <c r="X274" s="56" t="str">
        <f>IF(ISERROR(VLOOKUP(D274,'Reg List Summary'!$A$2:$D$141,4,FALSE)),"",VLOOKUP(D274,'Reg List Summary'!$A$2:$D$141,4,FALSE))</f>
        <v/>
      </c>
      <c r="Y274" s="56" t="b">
        <f t="shared" si="19"/>
        <v>1</v>
      </c>
      <c r="Z274" s="56">
        <f t="shared" si="20"/>
        <v>0</v>
      </c>
    </row>
    <row r="275" spans="1:26" x14ac:dyDescent="0.3">
      <c r="A275" s="56" t="s">
        <v>1883</v>
      </c>
      <c r="B275" s="56" t="s">
        <v>1092</v>
      </c>
      <c r="C275" s="57" t="s">
        <v>1882</v>
      </c>
      <c r="D275" s="57" t="s">
        <v>596</v>
      </c>
      <c r="E275" s="56">
        <v>86208540</v>
      </c>
      <c r="F275" s="62">
        <f>VLOOKUP(D275,Table10[],6,FALSE)</f>
        <v>0</v>
      </c>
      <c r="G275" s="62">
        <f>IF(VLOOKUP(D275,Table10[],9,FALSE)="Y",1,0)</f>
        <v>0</v>
      </c>
      <c r="H275" s="62">
        <f>VLOOKUP(D275,Table10[],4,FALSE)</f>
        <v>0</v>
      </c>
      <c r="I275" s="62">
        <f>IF(VLOOKUP(D275,Table10[],7,FALSE)="L",1,IF(VLOOKUP(D275,Table10[],7,FALSE)="H",1.5, 0))</f>
        <v>0</v>
      </c>
      <c r="J275" s="62">
        <f>IF(VLOOKUP(D275,Table10[],5,FALSE)&gt;0, 1,0)</f>
        <v>0</v>
      </c>
      <c r="K275" s="56" t="s">
        <v>597</v>
      </c>
      <c r="L275" s="56" t="str">
        <f>IF(VLOOKUP(C275,Synonyms!$A$2:$E$490,5,FALSE)=0,"",VLOOKUP(C275,Synonyms!$A$2:$E$490,5,FALSE))</f>
        <v/>
      </c>
      <c r="M275" s="56">
        <v>0</v>
      </c>
      <c r="N275" s="56">
        <v>1</v>
      </c>
      <c r="O275" s="56">
        <f t="shared" si="17"/>
        <v>0</v>
      </c>
      <c r="P275" s="56">
        <f t="shared" si="18"/>
        <v>0</v>
      </c>
      <c r="Q275" s="56" t="str">
        <f>IF(VLOOKUP(D275,Table10[],8,FALSE)=0,"",VLOOKUP(D275,Table10[],8,FALSE))</f>
        <v/>
      </c>
      <c r="R275" s="56" t="s">
        <v>1119</v>
      </c>
      <c r="S275" s="56">
        <v>0.99709999999999999</v>
      </c>
      <c r="T275" s="63">
        <f>IF(E275="nan","No CID", VLOOKUP(D275,Patents!$B$6:$V$493,13,FALSE))</f>
        <v>0</v>
      </c>
      <c r="U275" s="64" t="str">
        <f>IFERROR(VLOOKUP(D275,Patents!$B$6:$V$493,12,FALSE)/VLOOKUP(D275,Patents!$B$6:$V$493,13,FALSE),"")</f>
        <v/>
      </c>
      <c r="V275" s="64" t="str">
        <f>IFERROR(VLOOKUP(D275,Patents!$B$6:$V$493,16,FALSE)/VLOOKUP(D275,Patents!$B$6:$V$493,17,FALSE),"")</f>
        <v/>
      </c>
      <c r="W275" s="56" t="str">
        <f>IF(ISERROR(VLOOKUP(D275,'OFR Regulations'!B:D,3,FALSE)),"",VLOOKUP(D275,'OFR Regulations'!B:D,3,FALSE))</f>
        <v/>
      </c>
      <c r="X275" s="56" t="str">
        <f>IF(ISERROR(VLOOKUP(D275,'Reg List Summary'!$A$2:$D$141,4,FALSE)),"",VLOOKUP(D275,'Reg List Summary'!$A$2:$D$141,4,FALSE))</f>
        <v/>
      </c>
      <c r="Y275" s="56" t="b">
        <f t="shared" si="19"/>
        <v>1</v>
      </c>
      <c r="Z275" s="56">
        <f t="shared" si="20"/>
        <v>0</v>
      </c>
    </row>
    <row r="276" spans="1:26" x14ac:dyDescent="0.3">
      <c r="A276" s="56" t="s">
        <v>1885</v>
      </c>
      <c r="B276" s="56" t="s">
        <v>1092</v>
      </c>
      <c r="C276" s="57" t="s">
        <v>1884</v>
      </c>
      <c r="D276" s="57" t="s">
        <v>598</v>
      </c>
      <c r="E276" s="56">
        <v>86208541</v>
      </c>
      <c r="F276" s="62">
        <f>VLOOKUP(D276,Table10[],6,FALSE)</f>
        <v>0</v>
      </c>
      <c r="G276" s="62">
        <f>IF(VLOOKUP(D276,Table10[],9,FALSE)="Y",1,0)</f>
        <v>0</v>
      </c>
      <c r="H276" s="62">
        <f>VLOOKUP(D276,Table10[],4,FALSE)</f>
        <v>0</v>
      </c>
      <c r="I276" s="62">
        <f>IF(VLOOKUP(D276,Table10[],7,FALSE)="L",1,IF(VLOOKUP(D276,Table10[],7,FALSE)="H",1.5, 0))</f>
        <v>0</v>
      </c>
      <c r="J276" s="62">
        <f>IF(VLOOKUP(D276,Table10[],5,FALSE)&gt;0, 1,0)</f>
        <v>0</v>
      </c>
      <c r="K276" s="56" t="s">
        <v>599</v>
      </c>
      <c r="L276" s="56" t="str">
        <f>IF(VLOOKUP(C276,Synonyms!$A$2:$E$490,5,FALSE)=0,"",VLOOKUP(C276,Synonyms!$A$2:$E$490,5,FALSE))</f>
        <v/>
      </c>
      <c r="M276" s="56">
        <v>0</v>
      </c>
      <c r="N276" s="56">
        <v>1</v>
      </c>
      <c r="O276" s="56">
        <f t="shared" si="17"/>
        <v>0</v>
      </c>
      <c r="P276" s="56">
        <f t="shared" si="18"/>
        <v>0</v>
      </c>
      <c r="Q276" s="56" t="str">
        <f>IF(VLOOKUP(D276,Table10[],8,FALSE)=0,"",VLOOKUP(D276,Table10[],8,FALSE))</f>
        <v/>
      </c>
      <c r="R276" s="56" t="s">
        <v>1119</v>
      </c>
      <c r="S276" s="56">
        <v>0.997</v>
      </c>
      <c r="T276" s="63">
        <f>IF(E276="nan","No CID", VLOOKUP(D276,Patents!$B$6:$V$493,13,FALSE))</f>
        <v>0</v>
      </c>
      <c r="U276" s="64" t="str">
        <f>IFERROR(VLOOKUP(D276,Patents!$B$6:$V$493,12,FALSE)/VLOOKUP(D276,Patents!$B$6:$V$493,13,FALSE),"")</f>
        <v/>
      </c>
      <c r="V276" s="64" t="str">
        <f>IFERROR(VLOOKUP(D276,Patents!$B$6:$V$493,16,FALSE)/VLOOKUP(D276,Patents!$B$6:$V$493,17,FALSE),"")</f>
        <v/>
      </c>
      <c r="W276" s="56" t="str">
        <f>IF(ISERROR(VLOOKUP(D276,'OFR Regulations'!B:D,3,FALSE)),"",VLOOKUP(D276,'OFR Regulations'!B:D,3,FALSE))</f>
        <v/>
      </c>
      <c r="X276" s="56" t="str">
        <f>IF(ISERROR(VLOOKUP(D276,'Reg List Summary'!$A$2:$D$141,4,FALSE)),"",VLOOKUP(D276,'Reg List Summary'!$A$2:$D$141,4,FALSE))</f>
        <v/>
      </c>
      <c r="Y276" s="56" t="b">
        <f t="shared" si="19"/>
        <v>1</v>
      </c>
      <c r="Z276" s="56">
        <f t="shared" si="20"/>
        <v>0</v>
      </c>
    </row>
    <row r="277" spans="1:26" x14ac:dyDescent="0.3">
      <c r="A277" s="56" t="s">
        <v>1887</v>
      </c>
      <c r="B277" s="56" t="s">
        <v>1092</v>
      </c>
      <c r="C277" s="57" t="s">
        <v>1886</v>
      </c>
      <c r="D277" s="57" t="s">
        <v>600</v>
      </c>
      <c r="E277" s="56">
        <v>86208542</v>
      </c>
      <c r="F277" s="62">
        <f>VLOOKUP(D277,Table10[],6,FALSE)</f>
        <v>0</v>
      </c>
      <c r="G277" s="62">
        <f>IF(VLOOKUP(D277,Table10[],9,FALSE)="Y",1,0)</f>
        <v>0</v>
      </c>
      <c r="H277" s="62">
        <f>VLOOKUP(D277,Table10[],4,FALSE)</f>
        <v>0</v>
      </c>
      <c r="I277" s="62">
        <f>IF(VLOOKUP(D277,Table10[],7,FALSE)="L",1,IF(VLOOKUP(D277,Table10[],7,FALSE)="H",1.5, 0))</f>
        <v>0</v>
      </c>
      <c r="J277" s="62">
        <f>IF(VLOOKUP(D277,Table10[],5,FALSE)&gt;0, 1,0)</f>
        <v>0</v>
      </c>
      <c r="K277" s="56" t="s">
        <v>601</v>
      </c>
      <c r="L277" s="56" t="str">
        <f>IF(VLOOKUP(C277,Synonyms!$A$2:$E$490,5,FALSE)=0,"",VLOOKUP(C277,Synonyms!$A$2:$E$490,5,FALSE))</f>
        <v/>
      </c>
      <c r="M277" s="56">
        <v>0</v>
      </c>
      <c r="N277" s="56">
        <v>1</v>
      </c>
      <c r="O277" s="56">
        <f t="shared" si="17"/>
        <v>0</v>
      </c>
      <c r="P277" s="56">
        <f t="shared" si="18"/>
        <v>0</v>
      </c>
      <c r="Q277" s="56" t="str">
        <f>IF(VLOOKUP(D277,Table10[],8,FALSE)=0,"",VLOOKUP(D277,Table10[],8,FALSE))</f>
        <v/>
      </c>
      <c r="R277" s="56" t="s">
        <v>1119</v>
      </c>
      <c r="S277" s="56">
        <v>0.98839999999999995</v>
      </c>
      <c r="T277" s="63">
        <f>IF(E277="nan","No CID", VLOOKUP(D277,Patents!$B$6:$V$493,13,FALSE))</f>
        <v>0</v>
      </c>
      <c r="U277" s="64" t="str">
        <f>IFERROR(VLOOKUP(D277,Patents!$B$6:$V$493,12,FALSE)/VLOOKUP(D277,Patents!$B$6:$V$493,13,FALSE),"")</f>
        <v/>
      </c>
      <c r="V277" s="64" t="str">
        <f>IFERROR(VLOOKUP(D277,Patents!$B$6:$V$493,16,FALSE)/VLOOKUP(D277,Patents!$B$6:$V$493,17,FALSE),"")</f>
        <v/>
      </c>
      <c r="W277" s="56" t="str">
        <f>IF(ISERROR(VLOOKUP(D277,'OFR Regulations'!B:D,3,FALSE)),"",VLOOKUP(D277,'OFR Regulations'!B:D,3,FALSE))</f>
        <v/>
      </c>
      <c r="X277" s="56" t="str">
        <f>IF(ISERROR(VLOOKUP(D277,'Reg List Summary'!$A$2:$D$141,4,FALSE)),"",VLOOKUP(D277,'Reg List Summary'!$A$2:$D$141,4,FALSE))</f>
        <v/>
      </c>
      <c r="Y277" s="56" t="b">
        <f t="shared" si="19"/>
        <v>1</v>
      </c>
      <c r="Z277" s="56">
        <f t="shared" si="20"/>
        <v>0</v>
      </c>
    </row>
    <row r="278" spans="1:26" x14ac:dyDescent="0.3">
      <c r="A278" s="56" t="s">
        <v>1889</v>
      </c>
      <c r="B278" s="56" t="s">
        <v>1092</v>
      </c>
      <c r="C278" s="57" t="s">
        <v>1888</v>
      </c>
      <c r="D278" s="57" t="s">
        <v>602</v>
      </c>
      <c r="E278" s="56">
        <v>86208543</v>
      </c>
      <c r="F278" s="62">
        <f>VLOOKUP(D278,Table10[],6,FALSE)</f>
        <v>0</v>
      </c>
      <c r="G278" s="62">
        <f>IF(VLOOKUP(D278,Table10[],9,FALSE)="Y",1,0)</f>
        <v>0</v>
      </c>
      <c r="H278" s="62">
        <f>VLOOKUP(D278,Table10[],4,FALSE)</f>
        <v>0</v>
      </c>
      <c r="I278" s="62">
        <f>IF(VLOOKUP(D278,Table10[],7,FALSE)="L",1,IF(VLOOKUP(D278,Table10[],7,FALSE)="H",1.5, 0))</f>
        <v>0</v>
      </c>
      <c r="J278" s="62">
        <f>IF(VLOOKUP(D278,Table10[],5,FALSE)&gt;0, 1,0)</f>
        <v>0</v>
      </c>
      <c r="K278" s="56" t="s">
        <v>603</v>
      </c>
      <c r="L278" s="56" t="str">
        <f>IF(VLOOKUP(C278,Synonyms!$A$2:$E$490,5,FALSE)=0,"",VLOOKUP(C278,Synonyms!$A$2:$E$490,5,FALSE))</f>
        <v/>
      </c>
      <c r="M278" s="56">
        <v>0</v>
      </c>
      <c r="N278" s="56">
        <v>1</v>
      </c>
      <c r="O278" s="56">
        <f t="shared" si="17"/>
        <v>0</v>
      </c>
      <c r="P278" s="56">
        <f t="shared" si="18"/>
        <v>0</v>
      </c>
      <c r="Q278" s="56" t="str">
        <f>IF(VLOOKUP(D278,Table10[],8,FALSE)=0,"",VLOOKUP(D278,Table10[],8,FALSE))</f>
        <v/>
      </c>
      <c r="R278" s="56" t="s">
        <v>1119</v>
      </c>
      <c r="S278" s="56">
        <v>0.99180000000000001</v>
      </c>
      <c r="T278" s="63">
        <f>IF(E278="nan","No CID", VLOOKUP(D278,Patents!$B$6:$V$493,13,FALSE))</f>
        <v>0</v>
      </c>
      <c r="U278" s="64" t="str">
        <f>IFERROR(VLOOKUP(D278,Patents!$B$6:$V$493,12,FALSE)/VLOOKUP(D278,Patents!$B$6:$V$493,13,FALSE),"")</f>
        <v/>
      </c>
      <c r="V278" s="64" t="str">
        <f>IFERROR(VLOOKUP(D278,Patents!$B$6:$V$493,16,FALSE)/VLOOKUP(D278,Patents!$B$6:$V$493,17,FALSE),"")</f>
        <v/>
      </c>
      <c r="W278" s="56" t="str">
        <f>IF(ISERROR(VLOOKUP(D278,'OFR Regulations'!B:D,3,FALSE)),"",VLOOKUP(D278,'OFR Regulations'!B:D,3,FALSE))</f>
        <v/>
      </c>
      <c r="X278" s="56" t="str">
        <f>IF(ISERROR(VLOOKUP(D278,'Reg List Summary'!$A$2:$D$141,4,FALSE)),"",VLOOKUP(D278,'Reg List Summary'!$A$2:$D$141,4,FALSE))</f>
        <v/>
      </c>
      <c r="Y278" s="56" t="b">
        <f t="shared" si="19"/>
        <v>1</v>
      </c>
      <c r="Z278" s="56">
        <f t="shared" si="20"/>
        <v>0</v>
      </c>
    </row>
    <row r="279" spans="1:26" x14ac:dyDescent="0.3">
      <c r="A279" s="56" t="s">
        <v>1891</v>
      </c>
      <c r="B279" s="56" t="s">
        <v>1092</v>
      </c>
      <c r="C279" s="57" t="s">
        <v>1890</v>
      </c>
      <c r="D279" s="57" t="s">
        <v>604</v>
      </c>
      <c r="E279" s="56">
        <v>86208544</v>
      </c>
      <c r="F279" s="62">
        <f>VLOOKUP(D279,Table10[],6,FALSE)</f>
        <v>0</v>
      </c>
      <c r="G279" s="62">
        <f>IF(VLOOKUP(D279,Table10[],9,FALSE)="Y",1,0)</f>
        <v>0</v>
      </c>
      <c r="H279" s="62">
        <f>VLOOKUP(D279,Table10[],4,FALSE)</f>
        <v>0</v>
      </c>
      <c r="I279" s="62">
        <f>IF(VLOOKUP(D279,Table10[],7,FALSE)="L",1,IF(VLOOKUP(D279,Table10[],7,FALSE)="H",1.5, 0))</f>
        <v>0</v>
      </c>
      <c r="J279" s="62">
        <f>IF(VLOOKUP(D279,Table10[],5,FALSE)&gt;0, 1,0)</f>
        <v>0</v>
      </c>
      <c r="K279" s="56" t="s">
        <v>605</v>
      </c>
      <c r="L279" s="56" t="str">
        <f>IF(VLOOKUP(C279,Synonyms!$A$2:$E$490,5,FALSE)=0,"",VLOOKUP(C279,Synonyms!$A$2:$E$490,5,FALSE))</f>
        <v/>
      </c>
      <c r="M279" s="56">
        <v>0</v>
      </c>
      <c r="N279" s="56">
        <v>1</v>
      </c>
      <c r="O279" s="56">
        <f t="shared" si="17"/>
        <v>0</v>
      </c>
      <c r="P279" s="56">
        <f t="shared" si="18"/>
        <v>0</v>
      </c>
      <c r="Q279" s="56" t="str">
        <f>IF(VLOOKUP(D279,Table10[],8,FALSE)=0,"",VLOOKUP(D279,Table10[],8,FALSE))</f>
        <v/>
      </c>
      <c r="R279" s="56" t="s">
        <v>1119</v>
      </c>
      <c r="S279" s="56">
        <v>0.99180000000000001</v>
      </c>
      <c r="T279" s="63">
        <f>IF(E279="nan","No CID", VLOOKUP(D279,Patents!$B$6:$V$493,13,FALSE))</f>
        <v>0</v>
      </c>
      <c r="U279" s="64" t="str">
        <f>IFERROR(VLOOKUP(D279,Patents!$B$6:$V$493,12,FALSE)/VLOOKUP(D279,Patents!$B$6:$V$493,13,FALSE),"")</f>
        <v/>
      </c>
      <c r="V279" s="64" t="str">
        <f>IFERROR(VLOOKUP(D279,Patents!$B$6:$V$493,16,FALSE)/VLOOKUP(D279,Patents!$B$6:$V$493,17,FALSE),"")</f>
        <v/>
      </c>
      <c r="W279" s="56" t="str">
        <f>IF(ISERROR(VLOOKUP(D279,'OFR Regulations'!B:D,3,FALSE)),"",VLOOKUP(D279,'OFR Regulations'!B:D,3,FALSE))</f>
        <v/>
      </c>
      <c r="X279" s="56" t="str">
        <f>IF(ISERROR(VLOOKUP(D279,'Reg List Summary'!$A$2:$D$141,4,FALSE)),"",VLOOKUP(D279,'Reg List Summary'!$A$2:$D$141,4,FALSE))</f>
        <v/>
      </c>
      <c r="Y279" s="56" t="b">
        <f t="shared" si="19"/>
        <v>1</v>
      </c>
      <c r="Z279" s="56">
        <f t="shared" si="20"/>
        <v>0</v>
      </c>
    </row>
    <row r="280" spans="1:26" x14ac:dyDescent="0.3">
      <c r="A280" s="56" t="s">
        <v>1893</v>
      </c>
      <c r="B280" s="56" t="s">
        <v>1092</v>
      </c>
      <c r="C280" s="57" t="s">
        <v>1892</v>
      </c>
      <c r="D280" s="57" t="s">
        <v>606</v>
      </c>
      <c r="E280" s="56">
        <v>86208545</v>
      </c>
      <c r="F280" s="62">
        <f>VLOOKUP(D280,Table10[],6,FALSE)</f>
        <v>0</v>
      </c>
      <c r="G280" s="62">
        <f>IF(VLOOKUP(D280,Table10[],9,FALSE)="Y",1,0)</f>
        <v>0</v>
      </c>
      <c r="H280" s="62">
        <f>VLOOKUP(D280,Table10[],4,FALSE)</f>
        <v>0</v>
      </c>
      <c r="I280" s="62">
        <f>IF(VLOOKUP(D280,Table10[],7,FALSE)="L",1,IF(VLOOKUP(D280,Table10[],7,FALSE)="H",1.5, 0))</f>
        <v>0</v>
      </c>
      <c r="J280" s="62">
        <f>IF(VLOOKUP(D280,Table10[],5,FALSE)&gt;0, 1,0)</f>
        <v>0</v>
      </c>
      <c r="K280" s="56" t="s">
        <v>607</v>
      </c>
      <c r="L280" s="56" t="str">
        <f>IF(VLOOKUP(C280,Synonyms!$A$2:$E$490,5,FALSE)=0,"",VLOOKUP(C280,Synonyms!$A$2:$E$490,5,FALSE))</f>
        <v/>
      </c>
      <c r="M280" s="56">
        <v>0</v>
      </c>
      <c r="N280" s="56">
        <v>1</v>
      </c>
      <c r="O280" s="56">
        <f t="shared" si="17"/>
        <v>0</v>
      </c>
      <c r="P280" s="56">
        <f t="shared" si="18"/>
        <v>0</v>
      </c>
      <c r="Q280" s="56" t="str">
        <f>IF(VLOOKUP(D280,Table10[],8,FALSE)=0,"",VLOOKUP(D280,Table10[],8,FALSE))</f>
        <v/>
      </c>
      <c r="R280" s="56" t="s">
        <v>1119</v>
      </c>
      <c r="S280" s="56">
        <v>0.99180000000000001</v>
      </c>
      <c r="T280" s="63">
        <f>IF(E280="nan","No CID", VLOOKUP(D280,Patents!$B$6:$V$493,13,FALSE))</f>
        <v>0</v>
      </c>
      <c r="U280" s="64" t="str">
        <f>IFERROR(VLOOKUP(D280,Patents!$B$6:$V$493,12,FALSE)/VLOOKUP(D280,Patents!$B$6:$V$493,13,FALSE),"")</f>
        <v/>
      </c>
      <c r="V280" s="64" t="str">
        <f>IFERROR(VLOOKUP(D280,Patents!$B$6:$V$493,16,FALSE)/VLOOKUP(D280,Patents!$B$6:$V$493,17,FALSE),"")</f>
        <v/>
      </c>
      <c r="W280" s="56" t="str">
        <f>IF(ISERROR(VLOOKUP(D280,'OFR Regulations'!B:D,3,FALSE)),"",VLOOKUP(D280,'OFR Regulations'!B:D,3,FALSE))</f>
        <v/>
      </c>
      <c r="X280" s="56" t="str">
        <f>IF(ISERROR(VLOOKUP(D280,'Reg List Summary'!$A$2:$D$141,4,FALSE)),"",VLOOKUP(D280,'Reg List Summary'!$A$2:$D$141,4,FALSE))</f>
        <v/>
      </c>
      <c r="Y280" s="56" t="b">
        <f t="shared" si="19"/>
        <v>1</v>
      </c>
      <c r="Z280" s="56">
        <f t="shared" si="20"/>
        <v>0</v>
      </c>
    </row>
    <row r="281" spans="1:26" x14ac:dyDescent="0.3">
      <c r="A281" s="56" t="s">
        <v>1895</v>
      </c>
      <c r="B281" s="56" t="s">
        <v>1092</v>
      </c>
      <c r="C281" s="57" t="s">
        <v>1894</v>
      </c>
      <c r="D281" s="57" t="s">
        <v>608</v>
      </c>
      <c r="E281" s="56">
        <v>86208547</v>
      </c>
      <c r="F281" s="62">
        <f>VLOOKUP(D281,Table10[],6,FALSE)</f>
        <v>0</v>
      </c>
      <c r="G281" s="62">
        <f>IF(VLOOKUP(D281,Table10[],9,FALSE)="Y",1,0)</f>
        <v>0</v>
      </c>
      <c r="H281" s="62">
        <f>VLOOKUP(D281,Table10[],4,FALSE)</f>
        <v>0</v>
      </c>
      <c r="I281" s="62">
        <f>IF(VLOOKUP(D281,Table10[],7,FALSE)="L",1,IF(VLOOKUP(D281,Table10[],7,FALSE)="H",1.5, 0))</f>
        <v>0</v>
      </c>
      <c r="J281" s="62">
        <f>IF(VLOOKUP(D281,Table10[],5,FALSE)&gt;0, 1,0)</f>
        <v>0</v>
      </c>
      <c r="K281" s="56" t="s">
        <v>609</v>
      </c>
      <c r="L281" s="56" t="str">
        <f>IF(VLOOKUP(C281,Synonyms!$A$2:$E$490,5,FALSE)=0,"",VLOOKUP(C281,Synonyms!$A$2:$E$490,5,FALSE))</f>
        <v/>
      </c>
      <c r="M281" s="56">
        <v>0</v>
      </c>
      <c r="N281" s="56">
        <v>1</v>
      </c>
      <c r="O281" s="56">
        <f t="shared" si="17"/>
        <v>0</v>
      </c>
      <c r="P281" s="56">
        <f t="shared" si="18"/>
        <v>0</v>
      </c>
      <c r="Q281" s="56" t="str">
        <f>IF(VLOOKUP(D281,Table10[],8,FALSE)=0,"",VLOOKUP(D281,Table10[],8,FALSE))</f>
        <v/>
      </c>
      <c r="R281" s="56" t="s">
        <v>1119</v>
      </c>
      <c r="S281" s="56">
        <v>0.99480000000000002</v>
      </c>
      <c r="T281" s="63">
        <f>IF(E281="nan","No CID", VLOOKUP(D281,Patents!$B$6:$V$493,13,FALSE))</f>
        <v>0</v>
      </c>
      <c r="U281" s="64" t="str">
        <f>IFERROR(VLOOKUP(D281,Patents!$B$6:$V$493,12,FALSE)/VLOOKUP(D281,Patents!$B$6:$V$493,13,FALSE),"")</f>
        <v/>
      </c>
      <c r="V281" s="64" t="str">
        <f>IFERROR(VLOOKUP(D281,Patents!$B$6:$V$493,16,FALSE)/VLOOKUP(D281,Patents!$B$6:$V$493,17,FALSE),"")</f>
        <v/>
      </c>
      <c r="W281" s="56" t="str">
        <f>IF(ISERROR(VLOOKUP(D281,'OFR Regulations'!B:D,3,FALSE)),"",VLOOKUP(D281,'OFR Regulations'!B:D,3,FALSE))</f>
        <v/>
      </c>
      <c r="X281" s="56" t="str">
        <f>IF(ISERROR(VLOOKUP(D281,'Reg List Summary'!$A$2:$D$141,4,FALSE)),"",VLOOKUP(D281,'Reg List Summary'!$A$2:$D$141,4,FALSE))</f>
        <v/>
      </c>
      <c r="Y281" s="56" t="b">
        <f t="shared" si="19"/>
        <v>1</v>
      </c>
      <c r="Z281" s="56">
        <f t="shared" si="20"/>
        <v>0</v>
      </c>
    </row>
    <row r="282" spans="1:26" x14ac:dyDescent="0.3">
      <c r="A282" s="56" t="s">
        <v>1897</v>
      </c>
      <c r="B282" s="56" t="s">
        <v>1092</v>
      </c>
      <c r="C282" s="57" t="s">
        <v>1896</v>
      </c>
      <c r="D282" s="57" t="s">
        <v>610</v>
      </c>
      <c r="E282" s="56">
        <v>86208549</v>
      </c>
      <c r="F282" s="62">
        <f>VLOOKUP(D282,Table10[],6,FALSE)</f>
        <v>0</v>
      </c>
      <c r="G282" s="62">
        <f>IF(VLOOKUP(D282,Table10[],9,FALSE)="Y",1,0)</f>
        <v>0</v>
      </c>
      <c r="H282" s="62">
        <f>VLOOKUP(D282,Table10[],4,FALSE)</f>
        <v>0</v>
      </c>
      <c r="I282" s="62">
        <f>IF(VLOOKUP(D282,Table10[],7,FALSE)="L",1,IF(VLOOKUP(D282,Table10[],7,FALSE)="H",1.5, 0))</f>
        <v>0</v>
      </c>
      <c r="J282" s="62">
        <f>IF(VLOOKUP(D282,Table10[],5,FALSE)&gt;0, 1,0)</f>
        <v>0</v>
      </c>
      <c r="K282" s="56" t="s">
        <v>611</v>
      </c>
      <c r="L282" s="56" t="str">
        <f>IF(VLOOKUP(C282,Synonyms!$A$2:$E$490,5,FALSE)=0,"",VLOOKUP(C282,Synonyms!$A$2:$E$490,5,FALSE))</f>
        <v/>
      </c>
      <c r="M282" s="56">
        <v>0</v>
      </c>
      <c r="N282" s="56">
        <v>1</v>
      </c>
      <c r="O282" s="56">
        <f t="shared" si="17"/>
        <v>0</v>
      </c>
      <c r="P282" s="56">
        <f t="shared" si="18"/>
        <v>0</v>
      </c>
      <c r="Q282" s="56" t="str">
        <f>IF(VLOOKUP(D282,Table10[],8,FALSE)=0,"",VLOOKUP(D282,Table10[],8,FALSE))</f>
        <v/>
      </c>
      <c r="R282" s="56" t="s">
        <v>1119</v>
      </c>
      <c r="S282" s="56">
        <v>0.997</v>
      </c>
      <c r="T282" s="63">
        <f>IF(E282="nan","No CID", VLOOKUP(D282,Patents!$B$6:$V$493,13,FALSE))</f>
        <v>0</v>
      </c>
      <c r="U282" s="64" t="str">
        <f>IFERROR(VLOOKUP(D282,Patents!$B$6:$V$493,12,FALSE)/VLOOKUP(D282,Patents!$B$6:$V$493,13,FALSE),"")</f>
        <v/>
      </c>
      <c r="V282" s="64" t="str">
        <f>IFERROR(VLOOKUP(D282,Patents!$B$6:$V$493,16,FALSE)/VLOOKUP(D282,Patents!$B$6:$V$493,17,FALSE),"")</f>
        <v/>
      </c>
      <c r="W282" s="56" t="str">
        <f>IF(ISERROR(VLOOKUP(D282,'OFR Regulations'!B:D,3,FALSE)),"",VLOOKUP(D282,'OFR Regulations'!B:D,3,FALSE))</f>
        <v/>
      </c>
      <c r="X282" s="56" t="str">
        <f>IF(ISERROR(VLOOKUP(D282,'Reg List Summary'!$A$2:$D$141,4,FALSE)),"",VLOOKUP(D282,'Reg List Summary'!$A$2:$D$141,4,FALSE))</f>
        <v/>
      </c>
      <c r="Y282" s="56" t="b">
        <f t="shared" si="19"/>
        <v>1</v>
      </c>
      <c r="Z282" s="56">
        <f t="shared" si="20"/>
        <v>0</v>
      </c>
    </row>
    <row r="283" spans="1:26" x14ac:dyDescent="0.3">
      <c r="A283" s="56" t="s">
        <v>1899</v>
      </c>
      <c r="B283" s="56" t="s">
        <v>1092</v>
      </c>
      <c r="C283" s="57" t="s">
        <v>1898</v>
      </c>
      <c r="D283" s="57" t="s">
        <v>612</v>
      </c>
      <c r="E283" s="56">
        <v>86208550</v>
      </c>
      <c r="F283" s="62">
        <f>VLOOKUP(D283,Table10[],6,FALSE)</f>
        <v>0</v>
      </c>
      <c r="G283" s="62">
        <f>IF(VLOOKUP(D283,Table10[],9,FALSE)="Y",1,0)</f>
        <v>0</v>
      </c>
      <c r="H283" s="62">
        <f>VLOOKUP(D283,Table10[],4,FALSE)</f>
        <v>0</v>
      </c>
      <c r="I283" s="62">
        <f>IF(VLOOKUP(D283,Table10[],7,FALSE)="L",1,IF(VLOOKUP(D283,Table10[],7,FALSE)="H",1.5, 0))</f>
        <v>0</v>
      </c>
      <c r="J283" s="62">
        <f>IF(VLOOKUP(D283,Table10[],5,FALSE)&gt;0, 1,0)</f>
        <v>0</v>
      </c>
      <c r="K283" s="56" t="s">
        <v>613</v>
      </c>
      <c r="L283" s="56" t="str">
        <f>IF(VLOOKUP(C283,Synonyms!$A$2:$E$490,5,FALSE)=0,"",VLOOKUP(C283,Synonyms!$A$2:$E$490,5,FALSE))</f>
        <v/>
      </c>
      <c r="M283" s="56">
        <v>0</v>
      </c>
      <c r="N283" s="56">
        <v>1</v>
      </c>
      <c r="O283" s="56">
        <f t="shared" si="17"/>
        <v>0</v>
      </c>
      <c r="P283" s="56">
        <f t="shared" si="18"/>
        <v>0</v>
      </c>
      <c r="Q283" s="56" t="str">
        <f>IF(VLOOKUP(D283,Table10[],8,FALSE)=0,"",VLOOKUP(D283,Table10[],8,FALSE))</f>
        <v/>
      </c>
      <c r="R283" s="56" t="s">
        <v>1119</v>
      </c>
      <c r="S283" s="56">
        <v>0.98839999999999995</v>
      </c>
      <c r="T283" s="63">
        <f>IF(E283="nan","No CID", VLOOKUP(D283,Patents!$B$6:$V$493,13,FALSE))</f>
        <v>0</v>
      </c>
      <c r="U283" s="64" t="str">
        <f>IFERROR(VLOOKUP(D283,Patents!$B$6:$V$493,12,FALSE)/VLOOKUP(D283,Patents!$B$6:$V$493,13,FALSE),"")</f>
        <v/>
      </c>
      <c r="V283" s="64" t="str">
        <f>IFERROR(VLOOKUP(D283,Patents!$B$6:$V$493,16,FALSE)/VLOOKUP(D283,Patents!$B$6:$V$493,17,FALSE),"")</f>
        <v/>
      </c>
      <c r="W283" s="56" t="str">
        <f>IF(ISERROR(VLOOKUP(D283,'OFR Regulations'!B:D,3,FALSE)),"",VLOOKUP(D283,'OFR Regulations'!B:D,3,FALSE))</f>
        <v/>
      </c>
      <c r="X283" s="56" t="str">
        <f>IF(ISERROR(VLOOKUP(D283,'Reg List Summary'!$A$2:$D$141,4,FALSE)),"",VLOOKUP(D283,'Reg List Summary'!$A$2:$D$141,4,FALSE))</f>
        <v/>
      </c>
      <c r="Y283" s="56" t="b">
        <f t="shared" si="19"/>
        <v>1</v>
      </c>
      <c r="Z283" s="56">
        <f t="shared" si="20"/>
        <v>0</v>
      </c>
    </row>
    <row r="284" spans="1:26" x14ac:dyDescent="0.3">
      <c r="A284" s="56" t="s">
        <v>1901</v>
      </c>
      <c r="B284" s="56" t="s">
        <v>1092</v>
      </c>
      <c r="C284" s="57" t="s">
        <v>1900</v>
      </c>
      <c r="D284" s="57" t="s">
        <v>614</v>
      </c>
      <c r="E284" s="56">
        <v>57358122</v>
      </c>
      <c r="F284" s="62">
        <f>VLOOKUP(D284,Table10[],6,FALSE)</f>
        <v>0</v>
      </c>
      <c r="G284" s="62">
        <f>IF(VLOOKUP(D284,Table10[],9,FALSE)="Y",1,0)</f>
        <v>0</v>
      </c>
      <c r="H284" s="62">
        <f>VLOOKUP(D284,Table10[],4,FALSE)</f>
        <v>0</v>
      </c>
      <c r="I284" s="62">
        <f>IF(VLOOKUP(D284,Table10[],7,FALSE)="L",1,IF(VLOOKUP(D284,Table10[],7,FALSE)="H",1.5, 0))</f>
        <v>0</v>
      </c>
      <c r="J284" s="62">
        <f>IF(VLOOKUP(D284,Table10[],5,FALSE)&gt;0, 1,0)</f>
        <v>0</v>
      </c>
      <c r="K284" s="56" t="s">
        <v>615</v>
      </c>
      <c r="L284" s="56" t="str">
        <f>IF(VLOOKUP(C284,Synonyms!$A$2:$E$490,5,FALSE)=0,"",VLOOKUP(C284,Synonyms!$A$2:$E$490,5,FALSE))</f>
        <v>BDE-118</v>
      </c>
      <c r="M284" s="56">
        <v>0</v>
      </c>
      <c r="N284" s="56">
        <v>0</v>
      </c>
      <c r="O284" s="56">
        <f t="shared" si="17"/>
        <v>0</v>
      </c>
      <c r="P284" s="56">
        <f t="shared" si="18"/>
        <v>0</v>
      </c>
      <c r="Q284" s="56" t="str">
        <f>IF(VLOOKUP(D284,Table10[],8,FALSE)=0,"",VLOOKUP(D284,Table10[],8,FALSE))</f>
        <v/>
      </c>
      <c r="R284" s="56" t="s">
        <v>1119</v>
      </c>
      <c r="S284" s="56">
        <v>0.98839999999999995</v>
      </c>
      <c r="T284" s="63">
        <f>IF(E284="nan","No CID", VLOOKUP(D284,Patents!$B$6:$V$493,13,FALSE))</f>
        <v>1</v>
      </c>
      <c r="U284" s="64">
        <f>IFERROR(VLOOKUP(D284,Patents!$B$6:$V$493,12,FALSE)/VLOOKUP(D284,Patents!$B$6:$V$493,13,FALSE),"")</f>
        <v>1</v>
      </c>
      <c r="V284" s="64" t="str">
        <f>IFERROR(VLOOKUP(D284,Patents!$B$6:$V$493,16,FALSE)/VLOOKUP(D284,Patents!$B$6:$V$493,17,FALSE),"")</f>
        <v/>
      </c>
      <c r="W284" s="56" t="str">
        <f>IF(ISERROR(VLOOKUP(D284,'OFR Regulations'!B:D,3,FALSE)),"",VLOOKUP(D284,'OFR Regulations'!B:D,3,FALSE))</f>
        <v/>
      </c>
      <c r="X284" s="56" t="str">
        <f>IF(ISERROR(VLOOKUP(D284,'Reg List Summary'!$A$2:$D$141,4,FALSE)),"",VLOOKUP(D284,'Reg List Summary'!$A$2:$D$141,4,FALSE))</f>
        <v/>
      </c>
      <c r="Y284" s="56" t="b">
        <f t="shared" si="19"/>
        <v>1</v>
      </c>
      <c r="Z284" s="56">
        <f t="shared" si="20"/>
        <v>0</v>
      </c>
    </row>
    <row r="285" spans="1:26" x14ac:dyDescent="0.3">
      <c r="A285" s="56" t="s">
        <v>1903</v>
      </c>
      <c r="B285" s="56" t="s">
        <v>1092</v>
      </c>
      <c r="C285" s="57" t="s">
        <v>1902</v>
      </c>
      <c r="D285" s="57" t="s">
        <v>616</v>
      </c>
      <c r="E285" s="56">
        <v>86208551</v>
      </c>
      <c r="F285" s="62">
        <f>VLOOKUP(D285,Table10[],6,FALSE)</f>
        <v>0</v>
      </c>
      <c r="G285" s="62">
        <f>IF(VLOOKUP(D285,Table10[],9,FALSE)="Y",1,0)</f>
        <v>0</v>
      </c>
      <c r="H285" s="62">
        <f>VLOOKUP(D285,Table10[],4,FALSE)</f>
        <v>0</v>
      </c>
      <c r="I285" s="62">
        <f>IF(VLOOKUP(D285,Table10[],7,FALSE)="L",1,IF(VLOOKUP(D285,Table10[],7,FALSE)="H",1.5, 0))</f>
        <v>0</v>
      </c>
      <c r="J285" s="62">
        <f>IF(VLOOKUP(D285,Table10[],5,FALSE)&gt;0, 1,0)</f>
        <v>0</v>
      </c>
      <c r="K285" s="56" t="s">
        <v>617</v>
      </c>
      <c r="L285" s="56" t="str">
        <f>IF(VLOOKUP(C285,Synonyms!$A$2:$E$490,5,FALSE)=0,"",VLOOKUP(C285,Synonyms!$A$2:$E$490,5,FALSE))</f>
        <v/>
      </c>
      <c r="M285" s="56">
        <v>0</v>
      </c>
      <c r="N285" s="56">
        <v>1</v>
      </c>
      <c r="O285" s="56">
        <f t="shared" si="17"/>
        <v>0</v>
      </c>
      <c r="P285" s="56">
        <f t="shared" si="18"/>
        <v>0</v>
      </c>
      <c r="Q285" s="56" t="str">
        <f>IF(VLOOKUP(D285,Table10[],8,FALSE)=0,"",VLOOKUP(D285,Table10[],8,FALSE))</f>
        <v/>
      </c>
      <c r="R285" s="56" t="s">
        <v>1119</v>
      </c>
      <c r="S285" s="56">
        <v>0.99790000000000001</v>
      </c>
      <c r="T285" s="63">
        <f>IF(E285="nan","No CID", VLOOKUP(D285,Patents!$B$6:$V$493,13,FALSE))</f>
        <v>2</v>
      </c>
      <c r="U285" s="64">
        <f>IFERROR(VLOOKUP(D285,Patents!$B$6:$V$493,12,FALSE)/VLOOKUP(D285,Patents!$B$6:$V$493,13,FALSE),"")</f>
        <v>1</v>
      </c>
      <c r="V285" s="64" t="str">
        <f>IFERROR(VLOOKUP(D285,Patents!$B$6:$V$493,16,FALSE)/VLOOKUP(D285,Patents!$B$6:$V$493,17,FALSE),"")</f>
        <v/>
      </c>
      <c r="W285" s="56" t="str">
        <f>IF(ISERROR(VLOOKUP(D285,'OFR Regulations'!B:D,3,FALSE)),"",VLOOKUP(D285,'OFR Regulations'!B:D,3,FALSE))</f>
        <v/>
      </c>
      <c r="X285" s="56" t="str">
        <f>IF(ISERROR(VLOOKUP(D285,'Reg List Summary'!$A$2:$D$141,4,FALSE)),"",VLOOKUP(D285,'Reg List Summary'!$A$2:$D$141,4,FALSE))</f>
        <v/>
      </c>
      <c r="Y285" s="56" t="b">
        <f t="shared" si="19"/>
        <v>1</v>
      </c>
      <c r="Z285" s="56">
        <f t="shared" si="20"/>
        <v>0</v>
      </c>
    </row>
    <row r="286" spans="1:26" x14ac:dyDescent="0.3">
      <c r="A286" s="56" t="s">
        <v>1905</v>
      </c>
      <c r="B286" s="56" t="s">
        <v>1092</v>
      </c>
      <c r="C286" s="57" t="s">
        <v>1904</v>
      </c>
      <c r="D286" s="57" t="s">
        <v>618</v>
      </c>
      <c r="E286" s="56">
        <v>86208552</v>
      </c>
      <c r="F286" s="62">
        <f>VLOOKUP(D286,Table10[],6,FALSE)</f>
        <v>0</v>
      </c>
      <c r="G286" s="62">
        <f>IF(VLOOKUP(D286,Table10[],9,FALSE)="Y",1,0)</f>
        <v>0</v>
      </c>
      <c r="H286" s="62">
        <f>VLOOKUP(D286,Table10[],4,FALSE)</f>
        <v>0</v>
      </c>
      <c r="I286" s="62">
        <f>IF(VLOOKUP(D286,Table10[],7,FALSE)="L",1,IF(VLOOKUP(D286,Table10[],7,FALSE)="H",1.5, 0))</f>
        <v>0</v>
      </c>
      <c r="J286" s="62">
        <f>IF(VLOOKUP(D286,Table10[],5,FALSE)&gt;0, 1,0)</f>
        <v>0</v>
      </c>
      <c r="K286" s="56" t="s">
        <v>619</v>
      </c>
      <c r="L286" s="56" t="str">
        <f>IF(VLOOKUP(C286,Synonyms!$A$2:$E$490,5,FALSE)=0,"",VLOOKUP(C286,Synonyms!$A$2:$E$490,5,FALSE))</f>
        <v/>
      </c>
      <c r="M286" s="56">
        <v>0</v>
      </c>
      <c r="N286" s="56">
        <v>1</v>
      </c>
      <c r="O286" s="56">
        <f t="shared" si="17"/>
        <v>0</v>
      </c>
      <c r="P286" s="56">
        <f t="shared" si="18"/>
        <v>0</v>
      </c>
      <c r="Q286" s="56" t="str">
        <f>IF(VLOOKUP(D286,Table10[],8,FALSE)=0,"",VLOOKUP(D286,Table10[],8,FALSE))</f>
        <v/>
      </c>
      <c r="R286" s="56" t="s">
        <v>1119</v>
      </c>
      <c r="S286" s="56">
        <v>0.99709999999999999</v>
      </c>
      <c r="T286" s="63">
        <f>IF(E286="nan","No CID", VLOOKUP(D286,Patents!$B$6:$V$493,13,FALSE))</f>
        <v>0</v>
      </c>
      <c r="U286" s="64" t="str">
        <f>IFERROR(VLOOKUP(D286,Patents!$B$6:$V$493,12,FALSE)/VLOOKUP(D286,Patents!$B$6:$V$493,13,FALSE),"")</f>
        <v/>
      </c>
      <c r="V286" s="64" t="str">
        <f>IFERROR(VLOOKUP(D286,Patents!$B$6:$V$493,16,FALSE)/VLOOKUP(D286,Patents!$B$6:$V$493,17,FALSE),"")</f>
        <v/>
      </c>
      <c r="W286" s="56" t="str">
        <f>IF(ISERROR(VLOOKUP(D286,'OFR Regulations'!B:D,3,FALSE)),"",VLOOKUP(D286,'OFR Regulations'!B:D,3,FALSE))</f>
        <v/>
      </c>
      <c r="X286" s="56" t="str">
        <f>IF(ISERROR(VLOOKUP(D286,'Reg List Summary'!$A$2:$D$141,4,FALSE)),"",VLOOKUP(D286,'Reg List Summary'!$A$2:$D$141,4,FALSE))</f>
        <v/>
      </c>
      <c r="Y286" s="56" t="b">
        <f t="shared" si="19"/>
        <v>1</v>
      </c>
      <c r="Z286" s="56">
        <f t="shared" si="20"/>
        <v>0</v>
      </c>
    </row>
    <row r="287" spans="1:26" x14ac:dyDescent="0.3">
      <c r="A287" s="56" t="s">
        <v>1907</v>
      </c>
      <c r="B287" s="56" t="s">
        <v>1092</v>
      </c>
      <c r="C287" s="57" t="s">
        <v>1906</v>
      </c>
      <c r="D287" s="57" t="s">
        <v>620</v>
      </c>
      <c r="E287" s="56">
        <v>86208553</v>
      </c>
      <c r="F287" s="62">
        <f>VLOOKUP(D287,Table10[],6,FALSE)</f>
        <v>0</v>
      </c>
      <c r="G287" s="62">
        <f>IF(VLOOKUP(D287,Table10[],9,FALSE)="Y",1,0)</f>
        <v>0</v>
      </c>
      <c r="H287" s="62">
        <f>VLOOKUP(D287,Table10[],4,FALSE)</f>
        <v>0</v>
      </c>
      <c r="I287" s="62">
        <f>IF(VLOOKUP(D287,Table10[],7,FALSE)="L",1,IF(VLOOKUP(D287,Table10[],7,FALSE)="H",1.5, 0))</f>
        <v>0</v>
      </c>
      <c r="J287" s="62">
        <f>IF(VLOOKUP(D287,Table10[],5,FALSE)&gt;0, 1,0)</f>
        <v>0</v>
      </c>
      <c r="K287" s="56" t="s">
        <v>621</v>
      </c>
      <c r="L287" s="56" t="str">
        <f>IF(VLOOKUP(C287,Synonyms!$A$2:$E$490,5,FALSE)=0,"",VLOOKUP(C287,Synonyms!$A$2:$E$490,5,FALSE))</f>
        <v/>
      </c>
      <c r="M287" s="56">
        <v>0</v>
      </c>
      <c r="N287" s="56">
        <v>1</v>
      </c>
      <c r="O287" s="56">
        <f t="shared" si="17"/>
        <v>0</v>
      </c>
      <c r="P287" s="56">
        <f t="shared" si="18"/>
        <v>0</v>
      </c>
      <c r="Q287" s="56" t="str">
        <f>IF(VLOOKUP(D287,Table10[],8,FALSE)=0,"",VLOOKUP(D287,Table10[],8,FALSE))</f>
        <v/>
      </c>
      <c r="R287" s="56" t="s">
        <v>1119</v>
      </c>
      <c r="S287" s="56">
        <v>0.99709999999999999</v>
      </c>
      <c r="T287" s="63">
        <f>IF(E287="nan","No CID", VLOOKUP(D287,Patents!$B$6:$V$493,13,FALSE))</f>
        <v>0</v>
      </c>
      <c r="U287" s="64" t="str">
        <f>IFERROR(VLOOKUP(D287,Patents!$B$6:$V$493,12,FALSE)/VLOOKUP(D287,Patents!$B$6:$V$493,13,FALSE),"")</f>
        <v/>
      </c>
      <c r="V287" s="64" t="str">
        <f>IFERROR(VLOOKUP(D287,Patents!$B$6:$V$493,16,FALSE)/VLOOKUP(D287,Patents!$B$6:$V$493,17,FALSE),"")</f>
        <v/>
      </c>
      <c r="W287" s="56" t="str">
        <f>IF(ISERROR(VLOOKUP(D287,'OFR Regulations'!B:D,3,FALSE)),"",VLOOKUP(D287,'OFR Regulations'!B:D,3,FALSE))</f>
        <v/>
      </c>
      <c r="X287" s="56" t="str">
        <f>IF(ISERROR(VLOOKUP(D287,'Reg List Summary'!$A$2:$D$141,4,FALSE)),"",VLOOKUP(D287,'Reg List Summary'!$A$2:$D$141,4,FALSE))</f>
        <v/>
      </c>
      <c r="Y287" s="56" t="b">
        <f t="shared" si="19"/>
        <v>1</v>
      </c>
      <c r="Z287" s="56">
        <f t="shared" si="20"/>
        <v>0</v>
      </c>
    </row>
    <row r="288" spans="1:26" x14ac:dyDescent="0.3">
      <c r="A288" s="56" t="s">
        <v>1909</v>
      </c>
      <c r="B288" s="56" t="s">
        <v>1092</v>
      </c>
      <c r="C288" s="57" t="s">
        <v>1908</v>
      </c>
      <c r="D288" s="57" t="s">
        <v>622</v>
      </c>
      <c r="E288" s="56">
        <v>86208554</v>
      </c>
      <c r="F288" s="62">
        <f>VLOOKUP(D288,Table10[],6,FALSE)</f>
        <v>0</v>
      </c>
      <c r="G288" s="62">
        <f>IF(VLOOKUP(D288,Table10[],9,FALSE)="Y",1,0)</f>
        <v>0</v>
      </c>
      <c r="H288" s="62">
        <f>VLOOKUP(D288,Table10[],4,FALSE)</f>
        <v>0</v>
      </c>
      <c r="I288" s="62">
        <f>IF(VLOOKUP(D288,Table10[],7,FALSE)="L",1,IF(VLOOKUP(D288,Table10[],7,FALSE)="H",1.5, 0))</f>
        <v>0</v>
      </c>
      <c r="J288" s="62">
        <f>IF(VLOOKUP(D288,Table10[],5,FALSE)&gt;0, 1,0)</f>
        <v>0</v>
      </c>
      <c r="K288" s="56" t="s">
        <v>623</v>
      </c>
      <c r="L288" s="56" t="str">
        <f>IF(VLOOKUP(C288,Synonyms!$A$2:$E$490,5,FALSE)=0,"",VLOOKUP(C288,Synonyms!$A$2:$E$490,5,FALSE))</f>
        <v/>
      </c>
      <c r="M288" s="56">
        <v>0</v>
      </c>
      <c r="N288" s="56">
        <v>1</v>
      </c>
      <c r="O288" s="56">
        <f t="shared" si="17"/>
        <v>0</v>
      </c>
      <c r="P288" s="56">
        <f t="shared" si="18"/>
        <v>0</v>
      </c>
      <c r="Q288" s="56" t="str">
        <f>IF(VLOOKUP(D288,Table10[],8,FALSE)=0,"",VLOOKUP(D288,Table10[],8,FALSE))</f>
        <v/>
      </c>
      <c r="R288" s="56" t="s">
        <v>1119</v>
      </c>
      <c r="S288" s="56">
        <v>0.996</v>
      </c>
      <c r="T288" s="63">
        <f>IF(E288="nan","No CID", VLOOKUP(D288,Patents!$B$6:$V$493,13,FALSE))</f>
        <v>0</v>
      </c>
      <c r="U288" s="64" t="str">
        <f>IFERROR(VLOOKUP(D288,Patents!$B$6:$V$493,12,FALSE)/VLOOKUP(D288,Patents!$B$6:$V$493,13,FALSE),"")</f>
        <v/>
      </c>
      <c r="V288" s="64" t="str">
        <f>IFERROR(VLOOKUP(D288,Patents!$B$6:$V$493,16,FALSE)/VLOOKUP(D288,Patents!$B$6:$V$493,17,FALSE),"")</f>
        <v/>
      </c>
      <c r="W288" s="56" t="str">
        <f>IF(ISERROR(VLOOKUP(D288,'OFR Regulations'!B:D,3,FALSE)),"",VLOOKUP(D288,'OFR Regulations'!B:D,3,FALSE))</f>
        <v/>
      </c>
      <c r="X288" s="56" t="str">
        <f>IF(ISERROR(VLOOKUP(D288,'Reg List Summary'!$A$2:$D$141,4,FALSE)),"",VLOOKUP(D288,'Reg List Summary'!$A$2:$D$141,4,FALSE))</f>
        <v/>
      </c>
      <c r="Y288" s="56" t="b">
        <f t="shared" si="19"/>
        <v>1</v>
      </c>
      <c r="Z288" s="56">
        <f t="shared" si="20"/>
        <v>0</v>
      </c>
    </row>
    <row r="289" spans="1:26" x14ac:dyDescent="0.3">
      <c r="A289" s="56" t="s">
        <v>1911</v>
      </c>
      <c r="B289" s="56" t="s">
        <v>1092</v>
      </c>
      <c r="C289" s="57" t="s">
        <v>1910</v>
      </c>
      <c r="D289" s="57" t="s">
        <v>624</v>
      </c>
      <c r="E289" s="56">
        <v>86208444</v>
      </c>
      <c r="F289" s="62">
        <f>VLOOKUP(D289,Table10[],6,FALSE)</f>
        <v>0</v>
      </c>
      <c r="G289" s="62">
        <f>IF(VLOOKUP(D289,Table10[],9,FALSE)="Y",1,0)</f>
        <v>0</v>
      </c>
      <c r="H289" s="62">
        <f>VLOOKUP(D289,Table10[],4,FALSE)</f>
        <v>0</v>
      </c>
      <c r="I289" s="62">
        <f>IF(VLOOKUP(D289,Table10[],7,FALSE)="L",1,IF(VLOOKUP(D289,Table10[],7,FALSE)="H",1.5, 0))</f>
        <v>0</v>
      </c>
      <c r="J289" s="62">
        <f>IF(VLOOKUP(D289,Table10[],5,FALSE)&gt;0, 1,0)</f>
        <v>0</v>
      </c>
      <c r="K289" s="56" t="s">
        <v>625</v>
      </c>
      <c r="L289" s="56" t="str">
        <f>IF(VLOOKUP(C289,Synonyms!$A$2:$E$490,5,FALSE)=0,"",VLOOKUP(C289,Synonyms!$A$2:$E$490,5,FALSE))</f>
        <v/>
      </c>
      <c r="M289" s="56">
        <v>0</v>
      </c>
      <c r="N289" s="56">
        <v>1</v>
      </c>
      <c r="O289" s="56">
        <f t="shared" si="17"/>
        <v>0</v>
      </c>
      <c r="P289" s="56">
        <f t="shared" si="18"/>
        <v>0</v>
      </c>
      <c r="Q289" s="56" t="str">
        <f>IF(VLOOKUP(D289,Table10[],8,FALSE)=0,"",VLOOKUP(D289,Table10[],8,FALSE))</f>
        <v/>
      </c>
      <c r="R289" s="56" t="s">
        <v>1119</v>
      </c>
      <c r="S289" s="56">
        <v>0.99709999999999999</v>
      </c>
      <c r="T289" s="63">
        <f>IF(E289="nan","No CID", VLOOKUP(D289,Patents!$B$6:$V$493,13,FALSE))</f>
        <v>0</v>
      </c>
      <c r="U289" s="64" t="str">
        <f>IFERROR(VLOOKUP(D289,Patents!$B$6:$V$493,12,FALSE)/VLOOKUP(D289,Patents!$B$6:$V$493,13,FALSE),"")</f>
        <v/>
      </c>
      <c r="V289" s="64" t="str">
        <f>IFERROR(VLOOKUP(D289,Patents!$B$6:$V$493,16,FALSE)/VLOOKUP(D289,Patents!$B$6:$V$493,17,FALSE),"")</f>
        <v/>
      </c>
      <c r="W289" s="56" t="str">
        <f>IF(ISERROR(VLOOKUP(D289,'OFR Regulations'!B:D,3,FALSE)),"",VLOOKUP(D289,'OFR Regulations'!B:D,3,FALSE))</f>
        <v/>
      </c>
      <c r="X289" s="56" t="str">
        <f>IF(ISERROR(VLOOKUP(D289,'Reg List Summary'!$A$2:$D$141,4,FALSE)),"",VLOOKUP(D289,'Reg List Summary'!$A$2:$D$141,4,FALSE))</f>
        <v/>
      </c>
      <c r="Y289" s="56" t="b">
        <f t="shared" si="19"/>
        <v>1</v>
      </c>
      <c r="Z289" s="56">
        <f t="shared" si="20"/>
        <v>0</v>
      </c>
    </row>
    <row r="290" spans="1:26" x14ac:dyDescent="0.3">
      <c r="A290" s="56" t="s">
        <v>1913</v>
      </c>
      <c r="B290" s="56" t="s">
        <v>1092</v>
      </c>
      <c r="C290" s="57" t="s">
        <v>1912</v>
      </c>
      <c r="D290" s="57" t="s">
        <v>626</v>
      </c>
      <c r="E290" s="56">
        <v>86208445</v>
      </c>
      <c r="F290" s="62">
        <f>VLOOKUP(D290,Table10[],6,FALSE)</f>
        <v>0</v>
      </c>
      <c r="G290" s="62">
        <f>IF(VLOOKUP(D290,Table10[],9,FALSE)="Y",1,0)</f>
        <v>0</v>
      </c>
      <c r="H290" s="62">
        <f>VLOOKUP(D290,Table10[],4,FALSE)</f>
        <v>0</v>
      </c>
      <c r="I290" s="62">
        <f>IF(VLOOKUP(D290,Table10[],7,FALSE)="L",1,IF(VLOOKUP(D290,Table10[],7,FALSE)="H",1.5, 0))</f>
        <v>0</v>
      </c>
      <c r="J290" s="62">
        <f>IF(VLOOKUP(D290,Table10[],5,FALSE)&gt;0, 1,0)</f>
        <v>0</v>
      </c>
      <c r="K290" s="56" t="s">
        <v>627</v>
      </c>
      <c r="L290" s="56" t="str">
        <f>IF(VLOOKUP(C290,Synonyms!$A$2:$E$490,5,FALSE)=0,"",VLOOKUP(C290,Synonyms!$A$2:$E$490,5,FALSE))</f>
        <v/>
      </c>
      <c r="M290" s="56">
        <v>0</v>
      </c>
      <c r="N290" s="56">
        <v>1</v>
      </c>
      <c r="O290" s="56">
        <f t="shared" si="17"/>
        <v>0</v>
      </c>
      <c r="P290" s="56">
        <f t="shared" si="18"/>
        <v>0</v>
      </c>
      <c r="Q290" s="56" t="str">
        <f>IF(VLOOKUP(D290,Table10[],8,FALSE)=0,"",VLOOKUP(D290,Table10[],8,FALSE))</f>
        <v/>
      </c>
      <c r="R290" s="56" t="s">
        <v>1119</v>
      </c>
      <c r="S290" s="56">
        <v>0.99080000000000001</v>
      </c>
      <c r="T290" s="63">
        <f>IF(E290="nan","No CID", VLOOKUP(D290,Patents!$B$6:$V$493,13,FALSE))</f>
        <v>0</v>
      </c>
      <c r="U290" s="64" t="str">
        <f>IFERROR(VLOOKUP(D290,Patents!$B$6:$V$493,12,FALSE)/VLOOKUP(D290,Patents!$B$6:$V$493,13,FALSE),"")</f>
        <v/>
      </c>
      <c r="V290" s="64" t="str">
        <f>IFERROR(VLOOKUP(D290,Patents!$B$6:$V$493,16,FALSE)/VLOOKUP(D290,Patents!$B$6:$V$493,17,FALSE),"")</f>
        <v/>
      </c>
      <c r="W290" s="56" t="str">
        <f>IF(ISERROR(VLOOKUP(D290,'OFR Regulations'!B:D,3,FALSE)),"",VLOOKUP(D290,'OFR Regulations'!B:D,3,FALSE))</f>
        <v/>
      </c>
      <c r="X290" s="56" t="str">
        <f>IF(ISERROR(VLOOKUP(D290,'Reg List Summary'!$A$2:$D$141,4,FALSE)),"",VLOOKUP(D290,'Reg List Summary'!$A$2:$D$141,4,FALSE))</f>
        <v/>
      </c>
      <c r="Y290" s="56" t="b">
        <f t="shared" si="19"/>
        <v>1</v>
      </c>
      <c r="Z290" s="56">
        <f t="shared" si="20"/>
        <v>0</v>
      </c>
    </row>
    <row r="291" spans="1:26" x14ac:dyDescent="0.3">
      <c r="A291" s="56" t="s">
        <v>1915</v>
      </c>
      <c r="B291" s="56" t="s">
        <v>1092</v>
      </c>
      <c r="C291" s="57" t="s">
        <v>1914</v>
      </c>
      <c r="D291" s="57" t="s">
        <v>628</v>
      </c>
      <c r="E291" s="56">
        <v>86208446</v>
      </c>
      <c r="F291" s="62">
        <f>VLOOKUP(D291,Table10[],6,FALSE)</f>
        <v>0</v>
      </c>
      <c r="G291" s="62">
        <f>IF(VLOOKUP(D291,Table10[],9,FALSE)="Y",1,0)</f>
        <v>0</v>
      </c>
      <c r="H291" s="62">
        <f>VLOOKUP(D291,Table10[],4,FALSE)</f>
        <v>0</v>
      </c>
      <c r="I291" s="62">
        <f>IF(VLOOKUP(D291,Table10[],7,FALSE)="L",1,IF(VLOOKUP(D291,Table10[],7,FALSE)="H",1.5, 0))</f>
        <v>0</v>
      </c>
      <c r="J291" s="62">
        <f>IF(VLOOKUP(D291,Table10[],5,FALSE)&gt;0, 1,0)</f>
        <v>0</v>
      </c>
      <c r="K291" s="56" t="s">
        <v>629</v>
      </c>
      <c r="L291" s="56" t="str">
        <f>IF(VLOOKUP(C291,Synonyms!$A$2:$E$490,5,FALSE)=0,"",VLOOKUP(C291,Synonyms!$A$2:$E$490,5,FALSE))</f>
        <v/>
      </c>
      <c r="M291" s="56">
        <v>0</v>
      </c>
      <c r="N291" s="56">
        <v>1</v>
      </c>
      <c r="O291" s="56">
        <f t="shared" si="17"/>
        <v>0</v>
      </c>
      <c r="P291" s="56">
        <f t="shared" si="18"/>
        <v>0</v>
      </c>
      <c r="Q291" s="56" t="str">
        <f>IF(VLOOKUP(D291,Table10[],8,FALSE)=0,"",VLOOKUP(D291,Table10[],8,FALSE))</f>
        <v/>
      </c>
      <c r="R291" s="56" t="s">
        <v>1119</v>
      </c>
      <c r="S291" s="56">
        <v>0.99480000000000002</v>
      </c>
      <c r="T291" s="63">
        <f>IF(E291="nan","No CID", VLOOKUP(D291,Patents!$B$6:$V$493,13,FALSE))</f>
        <v>0</v>
      </c>
      <c r="U291" s="64" t="str">
        <f>IFERROR(VLOOKUP(D291,Patents!$B$6:$V$493,12,FALSE)/VLOOKUP(D291,Patents!$B$6:$V$493,13,FALSE),"")</f>
        <v/>
      </c>
      <c r="V291" s="64" t="str">
        <f>IFERROR(VLOOKUP(D291,Patents!$B$6:$V$493,16,FALSE)/VLOOKUP(D291,Patents!$B$6:$V$493,17,FALSE),"")</f>
        <v/>
      </c>
      <c r="W291" s="56" t="str">
        <f>IF(ISERROR(VLOOKUP(D291,'OFR Regulations'!B:D,3,FALSE)),"",VLOOKUP(D291,'OFR Regulations'!B:D,3,FALSE))</f>
        <v/>
      </c>
      <c r="X291" s="56" t="str">
        <f>IF(ISERROR(VLOOKUP(D291,'Reg List Summary'!$A$2:$D$141,4,FALSE)),"",VLOOKUP(D291,'Reg List Summary'!$A$2:$D$141,4,FALSE))</f>
        <v/>
      </c>
      <c r="Y291" s="56" t="b">
        <f t="shared" si="19"/>
        <v>1</v>
      </c>
      <c r="Z291" s="56">
        <f t="shared" si="20"/>
        <v>0</v>
      </c>
    </row>
    <row r="292" spans="1:26" x14ac:dyDescent="0.3">
      <c r="A292" s="56" t="s">
        <v>1917</v>
      </c>
      <c r="B292" s="56" t="s">
        <v>1092</v>
      </c>
      <c r="C292" s="57" t="s">
        <v>1916</v>
      </c>
      <c r="D292" s="57" t="s">
        <v>630</v>
      </c>
      <c r="E292" s="56">
        <v>22833472</v>
      </c>
      <c r="F292" s="62">
        <f>VLOOKUP(D292,Table10[],6,FALSE)</f>
        <v>0</v>
      </c>
      <c r="G292" s="62">
        <f>IF(VLOOKUP(D292,Table10[],9,FALSE)="Y",1,0)</f>
        <v>0</v>
      </c>
      <c r="H292" s="62">
        <f>VLOOKUP(D292,Table10[],4,FALSE)</f>
        <v>0</v>
      </c>
      <c r="I292" s="62">
        <f>IF(VLOOKUP(D292,Table10[],7,FALSE)="L",1,IF(VLOOKUP(D292,Table10[],7,FALSE)="H",1.5, 0))</f>
        <v>0</v>
      </c>
      <c r="J292" s="62">
        <f>IF(VLOOKUP(D292,Table10[],5,FALSE)&gt;0, 1,0)</f>
        <v>0</v>
      </c>
      <c r="K292" s="56" t="s">
        <v>631</v>
      </c>
      <c r="L292" s="56" t="str">
        <f>IF(VLOOKUP(C292,Synonyms!$A$2:$E$490,5,FALSE)=0,"",VLOOKUP(C292,Synonyms!$A$2:$E$490,5,FALSE))</f>
        <v/>
      </c>
      <c r="M292" s="56">
        <v>0</v>
      </c>
      <c r="N292" s="56">
        <v>1</v>
      </c>
      <c r="O292" s="56">
        <f t="shared" si="17"/>
        <v>0</v>
      </c>
      <c r="P292" s="56">
        <f t="shared" si="18"/>
        <v>0</v>
      </c>
      <c r="Q292" s="56" t="str">
        <f>IF(VLOOKUP(D292,Table10[],8,FALSE)=0,"",VLOOKUP(D292,Table10[],8,FALSE))</f>
        <v/>
      </c>
      <c r="R292" s="56" t="s">
        <v>1119</v>
      </c>
      <c r="S292" s="56">
        <v>0.99480000000000002</v>
      </c>
      <c r="T292" s="63">
        <f>IF(E292="nan","No CID", VLOOKUP(D292,Patents!$B$6:$V$493,13,FALSE))</f>
        <v>0</v>
      </c>
      <c r="U292" s="64" t="str">
        <f>IFERROR(VLOOKUP(D292,Patents!$B$6:$V$493,12,FALSE)/VLOOKUP(D292,Patents!$B$6:$V$493,13,FALSE),"")</f>
        <v/>
      </c>
      <c r="V292" s="64" t="str">
        <f>IFERROR(VLOOKUP(D292,Patents!$B$6:$V$493,16,FALSE)/VLOOKUP(D292,Patents!$B$6:$V$493,17,FALSE),"")</f>
        <v/>
      </c>
      <c r="W292" s="56" t="str">
        <f>IF(ISERROR(VLOOKUP(D292,'OFR Regulations'!B:D,3,FALSE)),"",VLOOKUP(D292,'OFR Regulations'!B:D,3,FALSE))</f>
        <v/>
      </c>
      <c r="X292" s="56" t="str">
        <f>IF(ISERROR(VLOOKUP(D292,'Reg List Summary'!$A$2:$D$141,4,FALSE)),"",VLOOKUP(D292,'Reg List Summary'!$A$2:$D$141,4,FALSE))</f>
        <v/>
      </c>
      <c r="Y292" s="56" t="b">
        <f t="shared" si="19"/>
        <v>1</v>
      </c>
      <c r="Z292" s="56">
        <f t="shared" si="20"/>
        <v>0</v>
      </c>
    </row>
    <row r="293" spans="1:26" x14ac:dyDescent="0.3">
      <c r="A293" s="56" t="s">
        <v>1919</v>
      </c>
      <c r="B293" s="56" t="s">
        <v>1092</v>
      </c>
      <c r="C293" s="57" t="s">
        <v>1918</v>
      </c>
      <c r="D293" s="57" t="s">
        <v>632</v>
      </c>
      <c r="E293" s="56">
        <v>86208447</v>
      </c>
      <c r="F293" s="62">
        <f>VLOOKUP(D293,Table10[],6,FALSE)</f>
        <v>0</v>
      </c>
      <c r="G293" s="62">
        <f>IF(VLOOKUP(D293,Table10[],9,FALSE)="Y",1,0)</f>
        <v>0</v>
      </c>
      <c r="H293" s="62">
        <f>VLOOKUP(D293,Table10[],4,FALSE)</f>
        <v>0</v>
      </c>
      <c r="I293" s="62">
        <f>IF(VLOOKUP(D293,Table10[],7,FALSE)="L",1,IF(VLOOKUP(D293,Table10[],7,FALSE)="H",1.5, 0))</f>
        <v>0</v>
      </c>
      <c r="J293" s="62">
        <f>IF(VLOOKUP(D293,Table10[],5,FALSE)&gt;0, 1,0)</f>
        <v>0</v>
      </c>
      <c r="K293" s="56" t="s">
        <v>633</v>
      </c>
      <c r="L293" s="56" t="str">
        <f>IF(VLOOKUP(C293,Synonyms!$A$2:$E$490,5,FALSE)=0,"",VLOOKUP(C293,Synonyms!$A$2:$E$490,5,FALSE))</f>
        <v/>
      </c>
      <c r="M293" s="56">
        <v>0</v>
      </c>
      <c r="N293" s="56">
        <v>1</v>
      </c>
      <c r="O293" s="56">
        <f t="shared" si="17"/>
        <v>0</v>
      </c>
      <c r="P293" s="56">
        <f t="shared" si="18"/>
        <v>0</v>
      </c>
      <c r="Q293" s="56" t="str">
        <f>IF(VLOOKUP(D293,Table10[],8,FALSE)=0,"",VLOOKUP(D293,Table10[],8,FALSE))</f>
        <v/>
      </c>
      <c r="R293" s="56" t="s">
        <v>1119</v>
      </c>
      <c r="S293" s="56">
        <v>0.997</v>
      </c>
      <c r="T293" s="63">
        <f>IF(E293="nan","No CID", VLOOKUP(D293,Patents!$B$6:$V$493,13,FALSE))</f>
        <v>0</v>
      </c>
      <c r="U293" s="64" t="str">
        <f>IFERROR(VLOOKUP(D293,Patents!$B$6:$V$493,12,FALSE)/VLOOKUP(D293,Patents!$B$6:$V$493,13,FALSE),"")</f>
        <v/>
      </c>
      <c r="V293" s="64" t="str">
        <f>IFERROR(VLOOKUP(D293,Patents!$B$6:$V$493,16,FALSE)/VLOOKUP(D293,Patents!$B$6:$V$493,17,FALSE),"")</f>
        <v/>
      </c>
      <c r="W293" s="56" t="str">
        <f>IF(ISERROR(VLOOKUP(D293,'OFR Regulations'!B:D,3,FALSE)),"",VLOOKUP(D293,'OFR Regulations'!B:D,3,FALSE))</f>
        <v/>
      </c>
      <c r="X293" s="56" t="str">
        <f>IF(ISERROR(VLOOKUP(D293,'Reg List Summary'!$A$2:$D$141,4,FALSE)),"",VLOOKUP(D293,'Reg List Summary'!$A$2:$D$141,4,FALSE))</f>
        <v/>
      </c>
      <c r="Y293" s="56" t="b">
        <f t="shared" si="19"/>
        <v>1</v>
      </c>
      <c r="Z293" s="56">
        <f t="shared" si="20"/>
        <v>0</v>
      </c>
    </row>
    <row r="294" spans="1:26" x14ac:dyDescent="0.3">
      <c r="A294" s="56" t="s">
        <v>1921</v>
      </c>
      <c r="B294" s="56" t="s">
        <v>1092</v>
      </c>
      <c r="C294" s="57" t="s">
        <v>1920</v>
      </c>
      <c r="D294" s="57" t="s">
        <v>634</v>
      </c>
      <c r="E294" s="56">
        <v>86208448</v>
      </c>
      <c r="F294" s="62">
        <f>VLOOKUP(D294,Table10[],6,FALSE)</f>
        <v>0</v>
      </c>
      <c r="G294" s="62">
        <f>IF(VLOOKUP(D294,Table10[],9,FALSE)="Y",1,0)</f>
        <v>0</v>
      </c>
      <c r="H294" s="62">
        <f>VLOOKUP(D294,Table10[],4,FALSE)</f>
        <v>0</v>
      </c>
      <c r="I294" s="62">
        <f>IF(VLOOKUP(D294,Table10[],7,FALSE)="L",1,IF(VLOOKUP(D294,Table10[],7,FALSE)="H",1.5, 0))</f>
        <v>0</v>
      </c>
      <c r="J294" s="62">
        <f>IF(VLOOKUP(D294,Table10[],5,FALSE)&gt;0, 1,0)</f>
        <v>0</v>
      </c>
      <c r="K294" s="56" t="s">
        <v>635</v>
      </c>
      <c r="L294" s="56" t="str">
        <f>IF(VLOOKUP(C294,Synonyms!$A$2:$E$490,5,FALSE)=0,"",VLOOKUP(C294,Synonyms!$A$2:$E$490,5,FALSE))</f>
        <v/>
      </c>
      <c r="M294" s="56">
        <v>0</v>
      </c>
      <c r="N294" s="56">
        <v>1</v>
      </c>
      <c r="O294" s="56">
        <f t="shared" si="17"/>
        <v>0</v>
      </c>
      <c r="P294" s="56">
        <f t="shared" si="18"/>
        <v>0</v>
      </c>
      <c r="Q294" s="56" t="str">
        <f>IF(VLOOKUP(D294,Table10[],8,FALSE)=0,"",VLOOKUP(D294,Table10[],8,FALSE))</f>
        <v/>
      </c>
      <c r="R294" s="56" t="s">
        <v>1119</v>
      </c>
      <c r="S294" s="56">
        <v>0.99480000000000002</v>
      </c>
      <c r="T294" s="63">
        <f>IF(E294="nan","No CID", VLOOKUP(D294,Patents!$B$6:$V$493,13,FALSE))</f>
        <v>0</v>
      </c>
      <c r="U294" s="64" t="str">
        <f>IFERROR(VLOOKUP(D294,Patents!$B$6:$V$493,12,FALSE)/VLOOKUP(D294,Patents!$B$6:$V$493,13,FALSE),"")</f>
        <v/>
      </c>
      <c r="V294" s="64" t="str">
        <f>IFERROR(VLOOKUP(D294,Patents!$B$6:$V$493,16,FALSE)/VLOOKUP(D294,Patents!$B$6:$V$493,17,FALSE),"")</f>
        <v/>
      </c>
      <c r="W294" s="56" t="str">
        <f>IF(ISERROR(VLOOKUP(D294,'OFR Regulations'!B:D,3,FALSE)),"",VLOOKUP(D294,'OFR Regulations'!B:D,3,FALSE))</f>
        <v/>
      </c>
      <c r="X294" s="56" t="str">
        <f>IF(ISERROR(VLOOKUP(D294,'Reg List Summary'!$A$2:$D$141,4,FALSE)),"",VLOOKUP(D294,'Reg List Summary'!$A$2:$D$141,4,FALSE))</f>
        <v/>
      </c>
      <c r="Y294" s="56" t="b">
        <f t="shared" si="19"/>
        <v>1</v>
      </c>
      <c r="Z294" s="56">
        <f t="shared" si="20"/>
        <v>0</v>
      </c>
    </row>
    <row r="295" spans="1:26" x14ac:dyDescent="0.3">
      <c r="A295" s="56" t="s">
        <v>1923</v>
      </c>
      <c r="B295" s="56" t="s">
        <v>1092</v>
      </c>
      <c r="C295" s="57" t="s">
        <v>1922</v>
      </c>
      <c r="D295" s="57" t="s">
        <v>636</v>
      </c>
      <c r="E295" s="56">
        <v>86208449</v>
      </c>
      <c r="F295" s="62">
        <f>VLOOKUP(D295,Table10[],6,FALSE)</f>
        <v>0</v>
      </c>
      <c r="G295" s="62">
        <f>IF(VLOOKUP(D295,Table10[],9,FALSE)="Y",1,0)</f>
        <v>0</v>
      </c>
      <c r="H295" s="62">
        <f>VLOOKUP(D295,Table10[],4,FALSE)</f>
        <v>0</v>
      </c>
      <c r="I295" s="62">
        <f>IF(VLOOKUP(D295,Table10[],7,FALSE)="L",1,IF(VLOOKUP(D295,Table10[],7,FALSE)="H",1.5, 0))</f>
        <v>0</v>
      </c>
      <c r="J295" s="62">
        <f>IF(VLOOKUP(D295,Table10[],5,FALSE)&gt;0, 1,0)</f>
        <v>0</v>
      </c>
      <c r="K295" s="56" t="s">
        <v>637</v>
      </c>
      <c r="L295" s="56" t="str">
        <f>IF(VLOOKUP(C295,Synonyms!$A$2:$E$490,5,FALSE)=0,"",VLOOKUP(C295,Synonyms!$A$2:$E$490,5,FALSE))</f>
        <v/>
      </c>
      <c r="M295" s="56">
        <v>0</v>
      </c>
      <c r="N295" s="56">
        <v>1</v>
      </c>
      <c r="O295" s="56">
        <f t="shared" si="17"/>
        <v>0</v>
      </c>
      <c r="P295" s="56">
        <f t="shared" si="18"/>
        <v>0</v>
      </c>
      <c r="Q295" s="56" t="str">
        <f>IF(VLOOKUP(D295,Table10[],8,FALSE)=0,"",VLOOKUP(D295,Table10[],8,FALSE))</f>
        <v/>
      </c>
      <c r="R295" s="56" t="s">
        <v>1119</v>
      </c>
      <c r="S295" s="56">
        <v>0.99180000000000001</v>
      </c>
      <c r="T295" s="63">
        <f>IF(E295="nan","No CID", VLOOKUP(D295,Patents!$B$6:$V$493,13,FALSE))</f>
        <v>0</v>
      </c>
      <c r="U295" s="64" t="str">
        <f>IFERROR(VLOOKUP(D295,Patents!$B$6:$V$493,12,FALSE)/VLOOKUP(D295,Patents!$B$6:$V$493,13,FALSE),"")</f>
        <v/>
      </c>
      <c r="V295" s="64" t="str">
        <f>IFERROR(VLOOKUP(D295,Patents!$B$6:$V$493,16,FALSE)/VLOOKUP(D295,Patents!$B$6:$V$493,17,FALSE),"")</f>
        <v/>
      </c>
      <c r="W295" s="56" t="str">
        <f>IF(ISERROR(VLOOKUP(D295,'OFR Regulations'!B:D,3,FALSE)),"",VLOOKUP(D295,'OFR Regulations'!B:D,3,FALSE))</f>
        <v/>
      </c>
      <c r="X295" s="56" t="str">
        <f>IF(ISERROR(VLOOKUP(D295,'Reg List Summary'!$A$2:$D$141,4,FALSE)),"",VLOOKUP(D295,'Reg List Summary'!$A$2:$D$141,4,FALSE))</f>
        <v/>
      </c>
      <c r="Y295" s="56" t="b">
        <f t="shared" si="19"/>
        <v>1</v>
      </c>
      <c r="Z295" s="56">
        <f t="shared" si="20"/>
        <v>0</v>
      </c>
    </row>
    <row r="296" spans="1:26" x14ac:dyDescent="0.3">
      <c r="A296" s="56" t="s">
        <v>1925</v>
      </c>
      <c r="B296" s="56" t="s">
        <v>1092</v>
      </c>
      <c r="C296" s="57" t="s">
        <v>1924</v>
      </c>
      <c r="D296" s="57" t="s">
        <v>638</v>
      </c>
      <c r="E296" s="56">
        <v>86208450</v>
      </c>
      <c r="F296" s="62">
        <f>VLOOKUP(D296,Table10[],6,FALSE)</f>
        <v>0</v>
      </c>
      <c r="G296" s="62">
        <f>IF(VLOOKUP(D296,Table10[],9,FALSE)="Y",1,0)</f>
        <v>0</v>
      </c>
      <c r="H296" s="62">
        <f>VLOOKUP(D296,Table10[],4,FALSE)</f>
        <v>0</v>
      </c>
      <c r="I296" s="62">
        <f>IF(VLOOKUP(D296,Table10[],7,FALSE)="L",1,IF(VLOOKUP(D296,Table10[],7,FALSE)="H",1.5, 0))</f>
        <v>0</v>
      </c>
      <c r="J296" s="62">
        <f>IF(VLOOKUP(D296,Table10[],5,FALSE)&gt;0, 1,0)</f>
        <v>0</v>
      </c>
      <c r="K296" s="56" t="s">
        <v>639</v>
      </c>
      <c r="L296" s="56" t="str">
        <f>IF(VLOOKUP(C296,Synonyms!$A$2:$E$490,5,FALSE)=0,"",VLOOKUP(C296,Synonyms!$A$2:$E$490,5,FALSE))</f>
        <v/>
      </c>
      <c r="M296" s="56">
        <v>0</v>
      </c>
      <c r="N296" s="56">
        <v>1</v>
      </c>
      <c r="O296" s="56">
        <f t="shared" si="17"/>
        <v>0</v>
      </c>
      <c r="P296" s="56">
        <f t="shared" si="18"/>
        <v>0</v>
      </c>
      <c r="Q296" s="56" t="str">
        <f>IF(VLOOKUP(D296,Table10[],8,FALSE)=0,"",VLOOKUP(D296,Table10[],8,FALSE))</f>
        <v/>
      </c>
      <c r="R296" s="56" t="s">
        <v>1119</v>
      </c>
      <c r="S296" s="56">
        <v>0.99180000000000001</v>
      </c>
      <c r="T296" s="63">
        <f>IF(E296="nan","No CID", VLOOKUP(D296,Patents!$B$6:$V$493,13,FALSE))</f>
        <v>0</v>
      </c>
      <c r="U296" s="64" t="str">
        <f>IFERROR(VLOOKUP(D296,Patents!$B$6:$V$493,12,FALSE)/VLOOKUP(D296,Patents!$B$6:$V$493,13,FALSE),"")</f>
        <v/>
      </c>
      <c r="V296" s="64" t="str">
        <f>IFERROR(VLOOKUP(D296,Patents!$B$6:$V$493,16,FALSE)/VLOOKUP(D296,Patents!$B$6:$V$493,17,FALSE),"")</f>
        <v/>
      </c>
      <c r="W296" s="56" t="str">
        <f>IF(ISERROR(VLOOKUP(D296,'OFR Regulations'!B:D,3,FALSE)),"",VLOOKUP(D296,'OFR Regulations'!B:D,3,FALSE))</f>
        <v/>
      </c>
      <c r="X296" s="56" t="str">
        <f>IF(ISERROR(VLOOKUP(D296,'Reg List Summary'!$A$2:$D$141,4,FALSE)),"",VLOOKUP(D296,'Reg List Summary'!$A$2:$D$141,4,FALSE))</f>
        <v/>
      </c>
      <c r="Y296" s="56" t="b">
        <f t="shared" si="19"/>
        <v>1</v>
      </c>
      <c r="Z296" s="56">
        <f t="shared" si="20"/>
        <v>0</v>
      </c>
    </row>
    <row r="297" spans="1:26" x14ac:dyDescent="0.3">
      <c r="A297" s="56" t="s">
        <v>1927</v>
      </c>
      <c r="B297" s="56" t="s">
        <v>1092</v>
      </c>
      <c r="C297" s="57" t="s">
        <v>1926</v>
      </c>
      <c r="D297" s="57" t="s">
        <v>640</v>
      </c>
      <c r="E297" s="56">
        <v>86208451</v>
      </c>
      <c r="F297" s="62">
        <f>VLOOKUP(D297,Table10[],6,FALSE)</f>
        <v>0</v>
      </c>
      <c r="G297" s="62">
        <f>IF(VLOOKUP(D297,Table10[],9,FALSE)="Y",1,0)</f>
        <v>0</v>
      </c>
      <c r="H297" s="62">
        <f>VLOOKUP(D297,Table10[],4,FALSE)</f>
        <v>0</v>
      </c>
      <c r="I297" s="62">
        <f>IF(VLOOKUP(D297,Table10[],7,FALSE)="L",1,IF(VLOOKUP(D297,Table10[],7,FALSE)="H",1.5, 0))</f>
        <v>0</v>
      </c>
      <c r="J297" s="62">
        <f>IF(VLOOKUP(D297,Table10[],5,FALSE)&gt;0, 1,0)</f>
        <v>0</v>
      </c>
      <c r="K297" s="56" t="s">
        <v>641</v>
      </c>
      <c r="L297" s="56" t="str">
        <f>IF(VLOOKUP(C297,Synonyms!$A$2:$E$490,5,FALSE)=0,"",VLOOKUP(C297,Synonyms!$A$2:$E$490,5,FALSE))</f>
        <v/>
      </c>
      <c r="M297" s="56">
        <v>0</v>
      </c>
      <c r="N297" s="56">
        <v>1</v>
      </c>
      <c r="O297" s="56">
        <f t="shared" si="17"/>
        <v>0</v>
      </c>
      <c r="P297" s="56">
        <f t="shared" si="18"/>
        <v>0</v>
      </c>
      <c r="Q297" s="56" t="str">
        <f>IF(VLOOKUP(D297,Table10[],8,FALSE)=0,"",VLOOKUP(D297,Table10[],8,FALSE))</f>
        <v/>
      </c>
      <c r="R297" s="56" t="s">
        <v>1119</v>
      </c>
      <c r="S297" s="56">
        <v>0.99180000000000001</v>
      </c>
      <c r="T297" s="63">
        <f>IF(E297="nan","No CID", VLOOKUP(D297,Patents!$B$6:$V$493,13,FALSE))</f>
        <v>0</v>
      </c>
      <c r="U297" s="64" t="str">
        <f>IFERROR(VLOOKUP(D297,Patents!$B$6:$V$493,12,FALSE)/VLOOKUP(D297,Patents!$B$6:$V$493,13,FALSE),"")</f>
        <v/>
      </c>
      <c r="V297" s="64" t="str">
        <f>IFERROR(VLOOKUP(D297,Patents!$B$6:$V$493,16,FALSE)/VLOOKUP(D297,Patents!$B$6:$V$493,17,FALSE),"")</f>
        <v/>
      </c>
      <c r="W297" s="56" t="str">
        <f>IF(ISERROR(VLOOKUP(D297,'OFR Regulations'!B:D,3,FALSE)),"",VLOOKUP(D297,'OFR Regulations'!B:D,3,FALSE))</f>
        <v/>
      </c>
      <c r="X297" s="56" t="str">
        <f>IF(ISERROR(VLOOKUP(D297,'Reg List Summary'!$A$2:$D$141,4,FALSE)),"",VLOOKUP(D297,'Reg List Summary'!$A$2:$D$141,4,FALSE))</f>
        <v/>
      </c>
      <c r="Y297" s="56" t="b">
        <f t="shared" si="19"/>
        <v>1</v>
      </c>
      <c r="Z297" s="56">
        <f t="shared" si="20"/>
        <v>0</v>
      </c>
    </row>
    <row r="298" spans="1:26" x14ac:dyDescent="0.3">
      <c r="A298" s="56" t="s">
        <v>1929</v>
      </c>
      <c r="B298" s="56" t="s">
        <v>1092</v>
      </c>
      <c r="C298" s="57" t="s">
        <v>1928</v>
      </c>
      <c r="D298" s="57" t="s">
        <v>642</v>
      </c>
      <c r="E298" s="56">
        <v>14149412</v>
      </c>
      <c r="F298" s="62">
        <f>VLOOKUP(D298,Table10[],6,FALSE)</f>
        <v>0</v>
      </c>
      <c r="G298" s="62">
        <f>IF(VLOOKUP(D298,Table10[],9,FALSE)="Y",1,0)</f>
        <v>0</v>
      </c>
      <c r="H298" s="62">
        <f>VLOOKUP(D298,Table10[],4,FALSE)</f>
        <v>0</v>
      </c>
      <c r="I298" s="62">
        <f>IF(VLOOKUP(D298,Table10[],7,FALSE)="L",1,IF(VLOOKUP(D298,Table10[],7,FALSE)="H",1.5, 0))</f>
        <v>0</v>
      </c>
      <c r="J298" s="62">
        <f>IF(VLOOKUP(D298,Table10[],5,FALSE)&gt;0, 1,0)</f>
        <v>0</v>
      </c>
      <c r="K298" s="56" t="s">
        <v>643</v>
      </c>
      <c r="L298" s="56" t="str">
        <f>IF(VLOOKUP(C298,Synonyms!$A$2:$E$490,5,FALSE)=0,"",VLOOKUP(C298,Synonyms!$A$2:$E$490,5,FALSE))</f>
        <v/>
      </c>
      <c r="M298" s="56">
        <v>0</v>
      </c>
      <c r="N298" s="56">
        <v>1</v>
      </c>
      <c r="O298" s="56">
        <f t="shared" si="17"/>
        <v>0</v>
      </c>
      <c r="P298" s="56">
        <f t="shared" si="18"/>
        <v>0</v>
      </c>
      <c r="Q298" s="56" t="str">
        <f>IF(VLOOKUP(D298,Table10[],8,FALSE)=0,"",VLOOKUP(D298,Table10[],8,FALSE))</f>
        <v/>
      </c>
      <c r="R298" s="56" t="s">
        <v>1119</v>
      </c>
      <c r="S298" s="56">
        <v>0.99180000000000001</v>
      </c>
      <c r="T298" s="63">
        <f>IF(E298="nan","No CID", VLOOKUP(D298,Patents!$B$6:$V$493,13,FALSE))</f>
        <v>0</v>
      </c>
      <c r="U298" s="64" t="str">
        <f>IFERROR(VLOOKUP(D298,Patents!$B$6:$V$493,12,FALSE)/VLOOKUP(D298,Patents!$B$6:$V$493,13,FALSE),"")</f>
        <v/>
      </c>
      <c r="V298" s="64" t="str">
        <f>IFERROR(VLOOKUP(D298,Patents!$B$6:$V$493,16,FALSE)/VLOOKUP(D298,Patents!$B$6:$V$493,17,FALSE),"")</f>
        <v/>
      </c>
      <c r="W298" s="56" t="str">
        <f>IF(ISERROR(VLOOKUP(D298,'OFR Regulations'!B:D,3,FALSE)),"",VLOOKUP(D298,'OFR Regulations'!B:D,3,FALSE))</f>
        <v/>
      </c>
      <c r="X298" s="56" t="str">
        <f>IF(ISERROR(VLOOKUP(D298,'Reg List Summary'!$A$2:$D$141,4,FALSE)),"",VLOOKUP(D298,'Reg List Summary'!$A$2:$D$141,4,FALSE))</f>
        <v/>
      </c>
      <c r="Y298" s="56" t="b">
        <f t="shared" si="19"/>
        <v>1</v>
      </c>
      <c r="Z298" s="56">
        <f t="shared" si="20"/>
        <v>0</v>
      </c>
    </row>
    <row r="299" spans="1:26" x14ac:dyDescent="0.3">
      <c r="A299" s="56" t="s">
        <v>1931</v>
      </c>
      <c r="B299" s="56" t="s">
        <v>1092</v>
      </c>
      <c r="C299" s="57" t="s">
        <v>1930</v>
      </c>
      <c r="D299" s="57" t="s">
        <v>644</v>
      </c>
      <c r="E299" s="56">
        <v>86208452</v>
      </c>
      <c r="F299" s="62">
        <f>VLOOKUP(D299,Table10[],6,FALSE)</f>
        <v>0</v>
      </c>
      <c r="G299" s="62">
        <f>IF(VLOOKUP(D299,Table10[],9,FALSE)="Y",1,0)</f>
        <v>0</v>
      </c>
      <c r="H299" s="62">
        <f>VLOOKUP(D299,Table10[],4,FALSE)</f>
        <v>0</v>
      </c>
      <c r="I299" s="62">
        <f>IF(VLOOKUP(D299,Table10[],7,FALSE)="L",1,IF(VLOOKUP(D299,Table10[],7,FALSE)="H",1.5, 0))</f>
        <v>0</v>
      </c>
      <c r="J299" s="62">
        <f>IF(VLOOKUP(D299,Table10[],5,FALSE)&gt;0, 1,0)</f>
        <v>0</v>
      </c>
      <c r="K299" s="56" t="s">
        <v>645</v>
      </c>
      <c r="L299" s="56" t="str">
        <f>IF(VLOOKUP(C299,Synonyms!$A$2:$E$490,5,FALSE)=0,"",VLOOKUP(C299,Synonyms!$A$2:$E$490,5,FALSE))</f>
        <v/>
      </c>
      <c r="M299" s="56">
        <v>0</v>
      </c>
      <c r="N299" s="56">
        <v>1</v>
      </c>
      <c r="O299" s="56">
        <f t="shared" si="17"/>
        <v>0</v>
      </c>
      <c r="P299" s="56">
        <f t="shared" si="18"/>
        <v>0</v>
      </c>
      <c r="Q299" s="56" t="str">
        <f>IF(VLOOKUP(D299,Table10[],8,FALSE)=0,"",VLOOKUP(D299,Table10[],8,FALSE))</f>
        <v/>
      </c>
      <c r="R299" s="56" t="s">
        <v>1119</v>
      </c>
      <c r="S299" s="56">
        <v>0.99480000000000002</v>
      </c>
      <c r="T299" s="63">
        <f>IF(E299="nan","No CID", VLOOKUP(D299,Patents!$B$6:$V$493,13,FALSE))</f>
        <v>1</v>
      </c>
      <c r="U299" s="64">
        <f>IFERROR(VLOOKUP(D299,Patents!$B$6:$V$493,12,FALSE)/VLOOKUP(D299,Patents!$B$6:$V$493,13,FALSE),"")</f>
        <v>1</v>
      </c>
      <c r="V299" s="64" t="str">
        <f>IFERROR(VLOOKUP(D299,Patents!$B$6:$V$493,16,FALSE)/VLOOKUP(D299,Patents!$B$6:$V$493,17,FALSE),"")</f>
        <v/>
      </c>
      <c r="W299" s="56" t="str">
        <f>IF(ISERROR(VLOOKUP(D299,'OFR Regulations'!B:D,3,FALSE)),"",VLOOKUP(D299,'OFR Regulations'!B:D,3,FALSE))</f>
        <v/>
      </c>
      <c r="X299" s="56" t="str">
        <f>IF(ISERROR(VLOOKUP(D299,'Reg List Summary'!$A$2:$D$141,4,FALSE)),"",VLOOKUP(D299,'Reg List Summary'!$A$2:$D$141,4,FALSE))</f>
        <v/>
      </c>
      <c r="Y299" s="56" t="b">
        <f t="shared" si="19"/>
        <v>1</v>
      </c>
      <c r="Z299" s="56">
        <f t="shared" si="20"/>
        <v>0</v>
      </c>
    </row>
    <row r="300" spans="1:26" x14ac:dyDescent="0.3">
      <c r="A300" s="56" t="s">
        <v>1933</v>
      </c>
      <c r="B300" s="56" t="s">
        <v>1092</v>
      </c>
      <c r="C300" s="57" t="s">
        <v>1932</v>
      </c>
      <c r="D300" s="57" t="s">
        <v>646</v>
      </c>
      <c r="E300" s="56">
        <v>71361689</v>
      </c>
      <c r="F300" s="62">
        <f>VLOOKUP(D300,Table10[],6,FALSE)</f>
        <v>0</v>
      </c>
      <c r="G300" s="62">
        <f>IF(VLOOKUP(D300,Table10[],9,FALSE)="Y",1,0)</f>
        <v>0</v>
      </c>
      <c r="H300" s="62">
        <f>VLOOKUP(D300,Table10[],4,FALSE)</f>
        <v>0</v>
      </c>
      <c r="I300" s="62">
        <f>IF(VLOOKUP(D300,Table10[],7,FALSE)="L",1,IF(VLOOKUP(D300,Table10[],7,FALSE)="H",1.5, 0))</f>
        <v>0</v>
      </c>
      <c r="J300" s="62">
        <f>IF(VLOOKUP(D300,Table10[],5,FALSE)&gt;0, 1,0)</f>
        <v>0</v>
      </c>
      <c r="K300" s="56" t="s">
        <v>647</v>
      </c>
      <c r="L300" s="56" t="str">
        <f>IF(VLOOKUP(C300,Synonyms!$A$2:$E$490,5,FALSE)=0,"",VLOOKUP(C300,Synonyms!$A$2:$E$490,5,FALSE))</f>
        <v>BDE-139</v>
      </c>
      <c r="M300" s="56">
        <v>0</v>
      </c>
      <c r="N300" s="56">
        <v>0</v>
      </c>
      <c r="O300" s="56">
        <f t="shared" si="17"/>
        <v>0</v>
      </c>
      <c r="P300" s="56">
        <f t="shared" si="18"/>
        <v>0</v>
      </c>
      <c r="Q300" s="56" t="str">
        <f>IF(VLOOKUP(D300,Table10[],8,FALSE)=0,"",VLOOKUP(D300,Table10[],8,FALSE))</f>
        <v/>
      </c>
      <c r="R300" s="56" t="s">
        <v>1119</v>
      </c>
      <c r="S300" s="56">
        <v>0.997</v>
      </c>
      <c r="T300" s="63">
        <f>IF(E300="nan","No CID", VLOOKUP(D300,Patents!$B$6:$V$493,13,FALSE))</f>
        <v>0</v>
      </c>
      <c r="U300" s="64" t="str">
        <f>IFERROR(VLOOKUP(D300,Patents!$B$6:$V$493,12,FALSE)/VLOOKUP(D300,Patents!$B$6:$V$493,13,FALSE),"")</f>
        <v/>
      </c>
      <c r="V300" s="64" t="str">
        <f>IFERROR(VLOOKUP(D300,Patents!$B$6:$V$493,16,FALSE)/VLOOKUP(D300,Patents!$B$6:$V$493,17,FALSE),"")</f>
        <v/>
      </c>
      <c r="W300" s="56" t="str">
        <f>IF(ISERROR(VLOOKUP(D300,'OFR Regulations'!B:D,3,FALSE)),"",VLOOKUP(D300,'OFR Regulations'!B:D,3,FALSE))</f>
        <v/>
      </c>
      <c r="X300" s="56" t="str">
        <f>IF(ISERROR(VLOOKUP(D300,'Reg List Summary'!$A$2:$D$141,4,FALSE)),"",VLOOKUP(D300,'Reg List Summary'!$A$2:$D$141,4,FALSE))</f>
        <v/>
      </c>
      <c r="Y300" s="56" t="b">
        <f t="shared" si="19"/>
        <v>1</v>
      </c>
      <c r="Z300" s="56">
        <f t="shared" si="20"/>
        <v>0</v>
      </c>
    </row>
    <row r="301" spans="1:26" x14ac:dyDescent="0.3">
      <c r="A301" s="56" t="s">
        <v>1935</v>
      </c>
      <c r="B301" s="56" t="s">
        <v>1092</v>
      </c>
      <c r="C301" s="57" t="s">
        <v>1934</v>
      </c>
      <c r="D301" s="57" t="s">
        <v>648</v>
      </c>
      <c r="E301" s="56">
        <v>86208453</v>
      </c>
      <c r="F301" s="62">
        <f>VLOOKUP(D301,Table10[],6,FALSE)</f>
        <v>0</v>
      </c>
      <c r="G301" s="62">
        <f>IF(VLOOKUP(D301,Table10[],9,FALSE)="Y",1,0)</f>
        <v>0</v>
      </c>
      <c r="H301" s="62">
        <f>VLOOKUP(D301,Table10[],4,FALSE)</f>
        <v>0</v>
      </c>
      <c r="I301" s="62">
        <f>IF(VLOOKUP(D301,Table10[],7,FALSE)="L",1,IF(VLOOKUP(D301,Table10[],7,FALSE)="H",1.5, 0))</f>
        <v>0</v>
      </c>
      <c r="J301" s="62">
        <f>IF(VLOOKUP(D301,Table10[],5,FALSE)&gt;0, 1,0)</f>
        <v>0</v>
      </c>
      <c r="K301" s="56" t="s">
        <v>649</v>
      </c>
      <c r="L301" s="56" t="str">
        <f>IF(VLOOKUP(C301,Synonyms!$A$2:$E$490,5,FALSE)=0,"",VLOOKUP(C301,Synonyms!$A$2:$E$490,5,FALSE))</f>
        <v/>
      </c>
      <c r="M301" s="56">
        <v>0</v>
      </c>
      <c r="N301" s="56">
        <v>1</v>
      </c>
      <c r="O301" s="56">
        <f t="shared" si="17"/>
        <v>0</v>
      </c>
      <c r="P301" s="56">
        <f t="shared" si="18"/>
        <v>0</v>
      </c>
      <c r="Q301" s="56" t="str">
        <f>IF(VLOOKUP(D301,Table10[],8,FALSE)=0,"",VLOOKUP(D301,Table10[],8,FALSE))</f>
        <v/>
      </c>
      <c r="R301" s="56" t="s">
        <v>1119</v>
      </c>
      <c r="S301" s="56">
        <v>0.99480000000000002</v>
      </c>
      <c r="T301" s="63">
        <f>IF(E301="nan","No CID", VLOOKUP(D301,Patents!$B$6:$V$493,13,FALSE))</f>
        <v>0</v>
      </c>
      <c r="U301" s="64" t="str">
        <f>IFERROR(VLOOKUP(D301,Patents!$B$6:$V$493,12,FALSE)/VLOOKUP(D301,Patents!$B$6:$V$493,13,FALSE),"")</f>
        <v/>
      </c>
      <c r="V301" s="64" t="str">
        <f>IFERROR(VLOOKUP(D301,Patents!$B$6:$V$493,16,FALSE)/VLOOKUP(D301,Patents!$B$6:$V$493,17,FALSE),"")</f>
        <v/>
      </c>
      <c r="W301" s="56" t="str">
        <f>IF(ISERROR(VLOOKUP(D301,'OFR Regulations'!B:D,3,FALSE)),"",VLOOKUP(D301,'OFR Regulations'!B:D,3,FALSE))</f>
        <v/>
      </c>
      <c r="X301" s="56" t="str">
        <f>IF(ISERROR(VLOOKUP(D301,'Reg List Summary'!$A$2:$D$141,4,FALSE)),"",VLOOKUP(D301,'Reg List Summary'!$A$2:$D$141,4,FALSE))</f>
        <v/>
      </c>
      <c r="Y301" s="56" t="b">
        <f t="shared" si="19"/>
        <v>1</v>
      </c>
      <c r="Z301" s="56">
        <f t="shared" si="20"/>
        <v>0</v>
      </c>
    </row>
    <row r="302" spans="1:26" x14ac:dyDescent="0.3">
      <c r="A302" s="56" t="s">
        <v>1937</v>
      </c>
      <c r="B302" s="56" t="s">
        <v>1092</v>
      </c>
      <c r="C302" s="57" t="s">
        <v>1936</v>
      </c>
      <c r="D302" s="57" t="s">
        <v>650</v>
      </c>
      <c r="E302" s="56">
        <v>13766703</v>
      </c>
      <c r="F302" s="62">
        <f>VLOOKUP(D302,Table10[],6,FALSE)</f>
        <v>0</v>
      </c>
      <c r="G302" s="62">
        <f>IF(VLOOKUP(D302,Table10[],9,FALSE)="Y",1,0)</f>
        <v>0</v>
      </c>
      <c r="H302" s="62">
        <f>VLOOKUP(D302,Table10[],4,FALSE)</f>
        <v>0</v>
      </c>
      <c r="I302" s="62">
        <f>IF(VLOOKUP(D302,Table10[],7,FALSE)="L",1,IF(VLOOKUP(D302,Table10[],7,FALSE)="H",1.5, 0))</f>
        <v>0</v>
      </c>
      <c r="J302" s="62">
        <f>IF(VLOOKUP(D302,Table10[],5,FALSE)&gt;0, 1,0)</f>
        <v>0</v>
      </c>
      <c r="K302" s="56" t="s">
        <v>651</v>
      </c>
      <c r="L302" s="56" t="str">
        <f>IF(VLOOKUP(C302,Synonyms!$A$2:$E$490,5,FALSE)=0,"",VLOOKUP(C302,Synonyms!$A$2:$E$490,5,FALSE))</f>
        <v/>
      </c>
      <c r="M302" s="56">
        <v>0</v>
      </c>
      <c r="N302" s="56">
        <v>1</v>
      </c>
      <c r="O302" s="56">
        <f t="shared" si="17"/>
        <v>0</v>
      </c>
      <c r="P302" s="56">
        <f t="shared" si="18"/>
        <v>0</v>
      </c>
      <c r="Q302" s="56">
        <f>IF(VLOOKUP(D302,Table10[],8,FALSE)=0,"",VLOOKUP(D302,Table10[],8,FALSE))</f>
        <v>1</v>
      </c>
      <c r="R302" s="56" t="s">
        <v>1119</v>
      </c>
      <c r="S302" s="56">
        <v>0.99539999999999995</v>
      </c>
      <c r="T302" s="63">
        <f>IF(E302="nan","No CID", VLOOKUP(D302,Patents!$B$6:$V$493,13,FALSE))</f>
        <v>384</v>
      </c>
      <c r="U302" s="64">
        <f>IFERROR(VLOOKUP(D302,Patents!$B$6:$V$493,12,FALSE)/VLOOKUP(D302,Patents!$B$6:$V$493,13,FALSE),"")</f>
        <v>0.5234375</v>
      </c>
      <c r="V302" s="64">
        <f>IFERROR(VLOOKUP(D302,Patents!$B$6:$V$493,16,FALSE)/VLOOKUP(D302,Patents!$B$6:$V$493,17,FALSE),"")</f>
        <v>0.60431654676258995</v>
      </c>
      <c r="W302" s="56" t="str">
        <f>IF(ISERROR(VLOOKUP(D302,'OFR Regulations'!B:D,3,FALSE)),"",VLOOKUP(D302,'OFR Regulations'!B:D,3,FALSE))</f>
        <v/>
      </c>
      <c r="X302" s="56" t="str">
        <f>IF(ISERROR(VLOOKUP(D302,'Reg List Summary'!$A$2:$D$141,4,FALSE)),"",VLOOKUP(D302,'Reg List Summary'!$A$2:$D$141,4,FALSE))</f>
        <v/>
      </c>
      <c r="Y302" s="56" t="b">
        <f t="shared" si="19"/>
        <v>1</v>
      </c>
      <c r="Z302" s="56">
        <f t="shared" si="20"/>
        <v>0</v>
      </c>
    </row>
    <row r="303" spans="1:26" x14ac:dyDescent="0.3">
      <c r="A303" s="56" t="s">
        <v>1939</v>
      </c>
      <c r="B303" s="56" t="s">
        <v>1092</v>
      </c>
      <c r="C303" s="57" t="s">
        <v>1938</v>
      </c>
      <c r="D303" s="57" t="s">
        <v>652</v>
      </c>
      <c r="E303" s="56">
        <v>86208454</v>
      </c>
      <c r="F303" s="62">
        <f>VLOOKUP(D303,Table10[],6,FALSE)</f>
        <v>0</v>
      </c>
      <c r="G303" s="62">
        <f>IF(VLOOKUP(D303,Table10[],9,FALSE)="Y",1,0)</f>
        <v>0</v>
      </c>
      <c r="H303" s="62">
        <f>VLOOKUP(D303,Table10[],4,FALSE)</f>
        <v>0</v>
      </c>
      <c r="I303" s="62">
        <f>IF(VLOOKUP(D303,Table10[],7,FALSE)="L",1,IF(VLOOKUP(D303,Table10[],7,FALSE)="H",1.5, 0))</f>
        <v>0</v>
      </c>
      <c r="J303" s="62">
        <f>IF(VLOOKUP(D303,Table10[],5,FALSE)&gt;0, 1,0)</f>
        <v>0</v>
      </c>
      <c r="K303" s="56" t="s">
        <v>653</v>
      </c>
      <c r="L303" s="56" t="str">
        <f>IF(VLOOKUP(C303,Synonyms!$A$2:$E$490,5,FALSE)=0,"",VLOOKUP(C303,Synonyms!$A$2:$E$490,5,FALSE))</f>
        <v/>
      </c>
      <c r="M303" s="56">
        <v>0</v>
      </c>
      <c r="N303" s="56">
        <v>1</v>
      </c>
      <c r="O303" s="56">
        <f t="shared" si="17"/>
        <v>0</v>
      </c>
      <c r="P303" s="56">
        <f t="shared" si="18"/>
        <v>0</v>
      </c>
      <c r="Q303" s="56" t="str">
        <f>IF(VLOOKUP(D303,Table10[],8,FALSE)=0,"",VLOOKUP(D303,Table10[],8,FALSE))</f>
        <v/>
      </c>
      <c r="R303" s="56" t="s">
        <v>1119</v>
      </c>
      <c r="S303" s="56">
        <v>0.99480000000000002</v>
      </c>
      <c r="T303" s="63">
        <f>IF(E303="nan","No CID", VLOOKUP(D303,Patents!$B$6:$V$493,13,FALSE))</f>
        <v>0</v>
      </c>
      <c r="U303" s="64" t="str">
        <f>IFERROR(VLOOKUP(D303,Patents!$B$6:$V$493,12,FALSE)/VLOOKUP(D303,Patents!$B$6:$V$493,13,FALSE),"")</f>
        <v/>
      </c>
      <c r="V303" s="64" t="str">
        <f>IFERROR(VLOOKUP(D303,Patents!$B$6:$V$493,16,FALSE)/VLOOKUP(D303,Patents!$B$6:$V$493,17,FALSE),"")</f>
        <v/>
      </c>
      <c r="W303" s="56" t="str">
        <f>IF(ISERROR(VLOOKUP(D303,'OFR Regulations'!B:D,3,FALSE)),"",VLOOKUP(D303,'OFR Regulations'!B:D,3,FALSE))</f>
        <v/>
      </c>
      <c r="X303" s="56" t="str">
        <f>IF(ISERROR(VLOOKUP(D303,'Reg List Summary'!$A$2:$D$141,4,FALSE)),"",VLOOKUP(D303,'Reg List Summary'!$A$2:$D$141,4,FALSE))</f>
        <v/>
      </c>
      <c r="Y303" s="56" t="b">
        <f t="shared" si="19"/>
        <v>1</v>
      </c>
      <c r="Z303" s="56">
        <f t="shared" si="20"/>
        <v>0</v>
      </c>
    </row>
    <row r="304" spans="1:26" x14ac:dyDescent="0.3">
      <c r="A304" s="56" t="s">
        <v>1941</v>
      </c>
      <c r="B304" s="56" t="s">
        <v>1092</v>
      </c>
      <c r="C304" s="57" t="s">
        <v>1940</v>
      </c>
      <c r="D304" s="57" t="s">
        <v>654</v>
      </c>
      <c r="E304" s="56">
        <v>86208455</v>
      </c>
      <c r="F304" s="62">
        <f>VLOOKUP(D304,Table10[],6,FALSE)</f>
        <v>0</v>
      </c>
      <c r="G304" s="62">
        <f>IF(VLOOKUP(D304,Table10[],9,FALSE)="Y",1,0)</f>
        <v>0</v>
      </c>
      <c r="H304" s="62">
        <f>VLOOKUP(D304,Table10[],4,FALSE)</f>
        <v>0</v>
      </c>
      <c r="I304" s="62">
        <f>IF(VLOOKUP(D304,Table10[],7,FALSE)="L",1,IF(VLOOKUP(D304,Table10[],7,FALSE)="H",1.5, 0))</f>
        <v>0</v>
      </c>
      <c r="J304" s="62">
        <f>IF(VLOOKUP(D304,Table10[],5,FALSE)&gt;0, 1,0)</f>
        <v>0</v>
      </c>
      <c r="K304" s="56" t="s">
        <v>655</v>
      </c>
      <c r="L304" s="56" t="str">
        <f>IF(VLOOKUP(C304,Synonyms!$A$2:$E$490,5,FALSE)=0,"",VLOOKUP(C304,Synonyms!$A$2:$E$490,5,FALSE))</f>
        <v/>
      </c>
      <c r="M304" s="56">
        <v>0</v>
      </c>
      <c r="N304" s="56">
        <v>0</v>
      </c>
      <c r="O304" s="56">
        <f t="shared" si="17"/>
        <v>0</v>
      </c>
      <c r="P304" s="56">
        <f t="shared" si="18"/>
        <v>0</v>
      </c>
      <c r="Q304" s="56" t="str">
        <f>IF(VLOOKUP(D304,Table10[],8,FALSE)=0,"",VLOOKUP(D304,Table10[],8,FALSE))</f>
        <v/>
      </c>
      <c r="R304" s="56" t="s">
        <v>1119</v>
      </c>
      <c r="S304" s="56">
        <v>0.997</v>
      </c>
      <c r="T304" s="63">
        <f>IF(E304="nan","No CID", VLOOKUP(D304,Patents!$B$6:$V$493,13,FALSE))</f>
        <v>0</v>
      </c>
      <c r="U304" s="64" t="str">
        <f>IFERROR(VLOOKUP(D304,Patents!$B$6:$V$493,12,FALSE)/VLOOKUP(D304,Patents!$B$6:$V$493,13,FALSE),"")</f>
        <v/>
      </c>
      <c r="V304" s="64" t="str">
        <f>IFERROR(VLOOKUP(D304,Patents!$B$6:$V$493,16,FALSE)/VLOOKUP(D304,Patents!$B$6:$V$493,17,FALSE),"")</f>
        <v/>
      </c>
      <c r="W304" s="56" t="str">
        <f>IF(ISERROR(VLOOKUP(D304,'OFR Regulations'!B:D,3,FALSE)),"",VLOOKUP(D304,'OFR Regulations'!B:D,3,FALSE))</f>
        <v/>
      </c>
      <c r="X304" s="56" t="str">
        <f>IF(ISERROR(VLOOKUP(D304,'Reg List Summary'!$A$2:$D$141,4,FALSE)),"",VLOOKUP(D304,'Reg List Summary'!$A$2:$D$141,4,FALSE))</f>
        <v/>
      </c>
      <c r="Y304" s="56" t="b">
        <f t="shared" si="19"/>
        <v>1</v>
      </c>
      <c r="Z304" s="56">
        <f t="shared" si="20"/>
        <v>0</v>
      </c>
    </row>
    <row r="305" spans="1:26" x14ac:dyDescent="0.3">
      <c r="A305" s="56" t="s">
        <v>1943</v>
      </c>
      <c r="B305" s="56" t="s">
        <v>1092</v>
      </c>
      <c r="C305" s="57" t="s">
        <v>1942</v>
      </c>
      <c r="D305" s="57" t="s">
        <v>656</v>
      </c>
      <c r="E305" s="56">
        <v>86208456</v>
      </c>
      <c r="F305" s="62">
        <f>VLOOKUP(D305,Table10[],6,FALSE)</f>
        <v>0</v>
      </c>
      <c r="G305" s="62">
        <f>IF(VLOOKUP(D305,Table10[],9,FALSE)="Y",1,0)</f>
        <v>0</v>
      </c>
      <c r="H305" s="62">
        <f>VLOOKUP(D305,Table10[],4,FALSE)</f>
        <v>0</v>
      </c>
      <c r="I305" s="62">
        <f>IF(VLOOKUP(D305,Table10[],7,FALSE)="L",1,IF(VLOOKUP(D305,Table10[],7,FALSE)="H",1.5, 0))</f>
        <v>0</v>
      </c>
      <c r="J305" s="62">
        <f>IF(VLOOKUP(D305,Table10[],5,FALSE)&gt;0, 1,0)</f>
        <v>0</v>
      </c>
      <c r="K305" s="56" t="s">
        <v>657</v>
      </c>
      <c r="L305" s="56" t="str">
        <f>IF(VLOOKUP(C305,Synonyms!$A$2:$E$490,5,FALSE)=0,"",VLOOKUP(C305,Synonyms!$A$2:$E$490,5,FALSE))</f>
        <v/>
      </c>
      <c r="M305" s="56">
        <v>0</v>
      </c>
      <c r="N305" s="56">
        <v>1</v>
      </c>
      <c r="O305" s="56">
        <f t="shared" si="17"/>
        <v>0</v>
      </c>
      <c r="P305" s="56">
        <f t="shared" si="18"/>
        <v>0</v>
      </c>
      <c r="Q305" s="56" t="str">
        <f>IF(VLOOKUP(D305,Table10[],8,FALSE)=0,"",VLOOKUP(D305,Table10[],8,FALSE))</f>
        <v/>
      </c>
      <c r="R305" s="56" t="s">
        <v>1119</v>
      </c>
      <c r="S305" s="56">
        <v>0.997</v>
      </c>
      <c r="T305" s="63">
        <f>IF(E305="nan","No CID", VLOOKUP(D305,Patents!$B$6:$V$493,13,FALSE))</f>
        <v>0</v>
      </c>
      <c r="U305" s="64" t="str">
        <f>IFERROR(VLOOKUP(D305,Patents!$B$6:$V$493,12,FALSE)/VLOOKUP(D305,Patents!$B$6:$V$493,13,FALSE),"")</f>
        <v/>
      </c>
      <c r="V305" s="64" t="str">
        <f>IFERROR(VLOOKUP(D305,Patents!$B$6:$V$493,16,FALSE)/VLOOKUP(D305,Patents!$B$6:$V$493,17,FALSE),"")</f>
        <v/>
      </c>
      <c r="W305" s="56" t="str">
        <f>IF(ISERROR(VLOOKUP(D305,'OFR Regulations'!B:D,3,FALSE)),"",VLOOKUP(D305,'OFR Regulations'!B:D,3,FALSE))</f>
        <v/>
      </c>
      <c r="X305" s="56" t="str">
        <f>IF(ISERROR(VLOOKUP(D305,'Reg List Summary'!$A$2:$D$141,4,FALSE)),"",VLOOKUP(D305,'Reg List Summary'!$A$2:$D$141,4,FALSE))</f>
        <v/>
      </c>
      <c r="Y305" s="56" t="b">
        <f t="shared" si="19"/>
        <v>1</v>
      </c>
      <c r="Z305" s="56">
        <f t="shared" si="20"/>
        <v>0</v>
      </c>
    </row>
    <row r="306" spans="1:26" x14ac:dyDescent="0.3">
      <c r="A306" s="56" t="s">
        <v>1945</v>
      </c>
      <c r="B306" s="56" t="s">
        <v>1092</v>
      </c>
      <c r="C306" s="57" t="s">
        <v>1944</v>
      </c>
      <c r="D306" s="57" t="s">
        <v>658</v>
      </c>
      <c r="E306" s="56">
        <v>86208457</v>
      </c>
      <c r="F306" s="62">
        <f>VLOOKUP(D306,Table10[],6,FALSE)</f>
        <v>0</v>
      </c>
      <c r="G306" s="62">
        <f>IF(VLOOKUP(D306,Table10[],9,FALSE)="Y",1,0)</f>
        <v>0</v>
      </c>
      <c r="H306" s="62">
        <f>VLOOKUP(D306,Table10[],4,FALSE)</f>
        <v>0</v>
      </c>
      <c r="I306" s="62">
        <f>IF(VLOOKUP(D306,Table10[],7,FALSE)="L",1,IF(VLOOKUP(D306,Table10[],7,FALSE)="H",1.5, 0))</f>
        <v>0</v>
      </c>
      <c r="J306" s="62">
        <f>IF(VLOOKUP(D306,Table10[],5,FALSE)&gt;0, 1,0)</f>
        <v>0</v>
      </c>
      <c r="K306" s="56" t="s">
        <v>659</v>
      </c>
      <c r="L306" s="56" t="str">
        <f>IF(VLOOKUP(C306,Synonyms!$A$2:$E$490,5,FALSE)=0,"",VLOOKUP(C306,Synonyms!$A$2:$E$490,5,FALSE))</f>
        <v/>
      </c>
      <c r="M306" s="56">
        <v>0</v>
      </c>
      <c r="N306" s="56">
        <v>1</v>
      </c>
      <c r="O306" s="56">
        <f t="shared" si="17"/>
        <v>0</v>
      </c>
      <c r="P306" s="56">
        <f t="shared" si="18"/>
        <v>0</v>
      </c>
      <c r="Q306" s="56" t="str">
        <f>IF(VLOOKUP(D306,Table10[],8,FALSE)=0,"",VLOOKUP(D306,Table10[],8,FALSE))</f>
        <v/>
      </c>
      <c r="R306" s="56" t="s">
        <v>1119</v>
      </c>
      <c r="S306" s="56">
        <v>0.98839999999999995</v>
      </c>
      <c r="T306" s="63">
        <f>IF(E306="nan","No CID", VLOOKUP(D306,Patents!$B$6:$V$493,13,FALSE))</f>
        <v>0</v>
      </c>
      <c r="U306" s="64" t="str">
        <f>IFERROR(VLOOKUP(D306,Patents!$B$6:$V$493,12,FALSE)/VLOOKUP(D306,Patents!$B$6:$V$493,13,FALSE),"")</f>
        <v/>
      </c>
      <c r="V306" s="64" t="str">
        <f>IFERROR(VLOOKUP(D306,Patents!$B$6:$V$493,16,FALSE)/VLOOKUP(D306,Patents!$B$6:$V$493,17,FALSE),"")</f>
        <v/>
      </c>
      <c r="W306" s="56" t="str">
        <f>IF(ISERROR(VLOOKUP(D306,'OFR Regulations'!B:D,3,FALSE)),"",VLOOKUP(D306,'OFR Regulations'!B:D,3,FALSE))</f>
        <v/>
      </c>
      <c r="X306" s="56" t="str">
        <f>IF(ISERROR(VLOOKUP(D306,'Reg List Summary'!$A$2:$D$141,4,FALSE)),"",VLOOKUP(D306,'Reg List Summary'!$A$2:$D$141,4,FALSE))</f>
        <v/>
      </c>
      <c r="Y306" s="56" t="b">
        <f t="shared" si="19"/>
        <v>1</v>
      </c>
      <c r="Z306" s="56">
        <f t="shared" si="20"/>
        <v>0</v>
      </c>
    </row>
    <row r="307" spans="1:26" x14ac:dyDescent="0.3">
      <c r="A307" s="56" t="s">
        <v>1947</v>
      </c>
      <c r="B307" s="56" t="s">
        <v>1092</v>
      </c>
      <c r="C307" s="57" t="s">
        <v>1946</v>
      </c>
      <c r="D307" s="57" t="s">
        <v>660</v>
      </c>
      <c r="E307" s="56">
        <v>37454</v>
      </c>
      <c r="F307" s="62">
        <f>VLOOKUP(D307,Table10[],6,FALSE)</f>
        <v>0</v>
      </c>
      <c r="G307" s="62">
        <f>IF(VLOOKUP(D307,Table10[],9,FALSE)="Y",1,0)</f>
        <v>0</v>
      </c>
      <c r="H307" s="62">
        <f>VLOOKUP(D307,Table10[],4,FALSE)</f>
        <v>0</v>
      </c>
      <c r="I307" s="62">
        <f>IF(VLOOKUP(D307,Table10[],7,FALSE)="L",1,IF(VLOOKUP(D307,Table10[],7,FALSE)="H",1.5, 0))</f>
        <v>0</v>
      </c>
      <c r="J307" s="62">
        <f>IF(VLOOKUP(D307,Table10[],5,FALSE)&gt;0, 1,0)</f>
        <v>0</v>
      </c>
      <c r="K307" s="56" t="s">
        <v>661</v>
      </c>
      <c r="L307" s="56" t="str">
        <f>IF(VLOOKUP(C307,Synonyms!$A$2:$E$490,5,FALSE)=0,"",VLOOKUP(C307,Synonyms!$A$2:$E$490,5,FALSE))</f>
        <v/>
      </c>
      <c r="M307" s="56">
        <v>0</v>
      </c>
      <c r="N307" s="56">
        <v>1</v>
      </c>
      <c r="O307" s="56">
        <f t="shared" si="17"/>
        <v>0</v>
      </c>
      <c r="P307" s="56">
        <f t="shared" si="18"/>
        <v>0</v>
      </c>
      <c r="Q307" s="56">
        <f>IF(VLOOKUP(D307,Table10[],8,FALSE)=0,"",VLOOKUP(D307,Table10[],8,FALSE))</f>
        <v>1</v>
      </c>
      <c r="R307" s="56" t="s">
        <v>1119</v>
      </c>
      <c r="S307" s="56">
        <v>0.99460000000000004</v>
      </c>
      <c r="T307" s="63">
        <f>IF(E307="nan","No CID", VLOOKUP(D307,Patents!$B$6:$V$493,13,FALSE))</f>
        <v>307</v>
      </c>
      <c r="U307" s="64">
        <f>IFERROR(VLOOKUP(D307,Patents!$B$6:$V$493,12,FALSE)/VLOOKUP(D307,Patents!$B$6:$V$493,13,FALSE),"")</f>
        <v>0.35830618892508143</v>
      </c>
      <c r="V307" s="64">
        <f>IFERROR(VLOOKUP(D307,Patents!$B$6:$V$493,16,FALSE)/VLOOKUP(D307,Patents!$B$6:$V$493,17,FALSE),"")</f>
        <v>0.40816326530612246</v>
      </c>
      <c r="W307" s="56" t="str">
        <f>IF(ISERROR(VLOOKUP(D307,'OFR Regulations'!B:D,3,FALSE)),"",VLOOKUP(D307,'OFR Regulations'!B:D,3,FALSE))</f>
        <v/>
      </c>
      <c r="X307" s="56" t="str">
        <f>IF(ISERROR(VLOOKUP(D307,'Reg List Summary'!$A$2:$D$141,4,FALSE)),"",VLOOKUP(D307,'Reg List Summary'!$A$2:$D$141,4,FALSE))</f>
        <v/>
      </c>
      <c r="Y307" s="56" t="b">
        <f t="shared" si="19"/>
        <v>1</v>
      </c>
      <c r="Z307" s="56">
        <f t="shared" si="20"/>
        <v>0</v>
      </c>
    </row>
    <row r="308" spans="1:26" x14ac:dyDescent="0.3">
      <c r="A308" s="56" t="s">
        <v>1949</v>
      </c>
      <c r="B308" s="56" t="s">
        <v>1092</v>
      </c>
      <c r="C308" s="57" t="s">
        <v>1948</v>
      </c>
      <c r="D308" s="57" t="s">
        <v>662</v>
      </c>
      <c r="E308" s="56">
        <v>86208458</v>
      </c>
      <c r="F308" s="62">
        <f>VLOOKUP(D308,Table10[],6,FALSE)</f>
        <v>0</v>
      </c>
      <c r="G308" s="62">
        <f>IF(VLOOKUP(D308,Table10[],9,FALSE)="Y",1,0)</f>
        <v>0</v>
      </c>
      <c r="H308" s="62">
        <f>VLOOKUP(D308,Table10[],4,FALSE)</f>
        <v>0</v>
      </c>
      <c r="I308" s="62">
        <f>IF(VLOOKUP(D308,Table10[],7,FALSE)="L",1,IF(VLOOKUP(D308,Table10[],7,FALSE)="H",1.5, 0))</f>
        <v>0</v>
      </c>
      <c r="J308" s="62">
        <f>IF(VLOOKUP(D308,Table10[],5,FALSE)&gt;0, 1,0)</f>
        <v>0</v>
      </c>
      <c r="K308" s="56" t="s">
        <v>663</v>
      </c>
      <c r="L308" s="56" t="str">
        <f>IF(VLOOKUP(C308,Synonyms!$A$2:$E$490,5,FALSE)=0,"",VLOOKUP(C308,Synonyms!$A$2:$E$490,5,FALSE))</f>
        <v/>
      </c>
      <c r="M308" s="56">
        <v>0</v>
      </c>
      <c r="N308" s="56">
        <v>1</v>
      </c>
      <c r="O308" s="56">
        <f t="shared" si="17"/>
        <v>0</v>
      </c>
      <c r="P308" s="56">
        <f t="shared" si="18"/>
        <v>0</v>
      </c>
      <c r="Q308" s="56" t="str">
        <f>IF(VLOOKUP(D308,Table10[],8,FALSE)=0,"",VLOOKUP(D308,Table10[],8,FALSE))</f>
        <v/>
      </c>
      <c r="R308" s="56" t="s">
        <v>1119</v>
      </c>
      <c r="S308" s="56">
        <v>0.98839999999999995</v>
      </c>
      <c r="T308" s="63">
        <f>IF(E308="nan","No CID", VLOOKUP(D308,Patents!$B$6:$V$493,13,FALSE))</f>
        <v>0</v>
      </c>
      <c r="U308" s="64" t="str">
        <f>IFERROR(VLOOKUP(D308,Patents!$B$6:$V$493,12,FALSE)/VLOOKUP(D308,Patents!$B$6:$V$493,13,FALSE),"")</f>
        <v/>
      </c>
      <c r="V308" s="64" t="str">
        <f>IFERROR(VLOOKUP(D308,Patents!$B$6:$V$493,16,FALSE)/VLOOKUP(D308,Patents!$B$6:$V$493,17,FALSE),"")</f>
        <v/>
      </c>
      <c r="W308" s="56" t="str">
        <f>IF(ISERROR(VLOOKUP(D308,'OFR Regulations'!B:D,3,FALSE)),"",VLOOKUP(D308,'OFR Regulations'!B:D,3,FALSE))</f>
        <v/>
      </c>
      <c r="X308" s="56" t="str">
        <f>IF(ISERROR(VLOOKUP(D308,'Reg List Summary'!$A$2:$D$141,4,FALSE)),"",VLOOKUP(D308,'Reg List Summary'!$A$2:$D$141,4,FALSE))</f>
        <v/>
      </c>
      <c r="Y308" s="56" t="b">
        <f t="shared" si="19"/>
        <v>1</v>
      </c>
      <c r="Z308" s="56">
        <f t="shared" si="20"/>
        <v>0</v>
      </c>
    </row>
    <row r="309" spans="1:26" x14ac:dyDescent="0.3">
      <c r="A309" s="56" t="s">
        <v>1951</v>
      </c>
      <c r="B309" s="56" t="s">
        <v>1092</v>
      </c>
      <c r="C309" s="57" t="s">
        <v>1950</v>
      </c>
      <c r="D309" s="57" t="s">
        <v>664</v>
      </c>
      <c r="E309" s="56">
        <v>86208459</v>
      </c>
      <c r="F309" s="62">
        <f>VLOOKUP(D309,Table10[],6,FALSE)</f>
        <v>0</v>
      </c>
      <c r="G309" s="62">
        <f>IF(VLOOKUP(D309,Table10[],9,FALSE)="Y",1,0)</f>
        <v>0</v>
      </c>
      <c r="H309" s="62">
        <f>VLOOKUP(D309,Table10[],4,FALSE)</f>
        <v>0</v>
      </c>
      <c r="I309" s="62">
        <f>IF(VLOOKUP(D309,Table10[],7,FALSE)="L",1,IF(VLOOKUP(D309,Table10[],7,FALSE)="H",1.5, 0))</f>
        <v>0</v>
      </c>
      <c r="J309" s="62">
        <f>IF(VLOOKUP(D309,Table10[],5,FALSE)&gt;0, 1,0)</f>
        <v>0</v>
      </c>
      <c r="K309" s="56" t="s">
        <v>665</v>
      </c>
      <c r="L309" s="56" t="str">
        <f>IF(VLOOKUP(C309,Synonyms!$A$2:$E$490,5,FALSE)=0,"",VLOOKUP(C309,Synonyms!$A$2:$E$490,5,FALSE))</f>
        <v/>
      </c>
      <c r="M309" s="56">
        <v>0</v>
      </c>
      <c r="N309" s="56">
        <v>1</v>
      </c>
      <c r="O309" s="56">
        <f t="shared" si="17"/>
        <v>0</v>
      </c>
      <c r="P309" s="56">
        <f t="shared" si="18"/>
        <v>0</v>
      </c>
      <c r="Q309" s="56" t="str">
        <f>IF(VLOOKUP(D309,Table10[],8,FALSE)=0,"",VLOOKUP(D309,Table10[],8,FALSE))</f>
        <v/>
      </c>
      <c r="R309" s="56" t="s">
        <v>1119</v>
      </c>
      <c r="S309" s="56">
        <v>0.99460000000000004</v>
      </c>
      <c r="T309" s="63">
        <f>IF(E309="nan","No CID", VLOOKUP(D309,Patents!$B$6:$V$493,13,FALSE))</f>
        <v>0</v>
      </c>
      <c r="U309" s="64" t="str">
        <f>IFERROR(VLOOKUP(D309,Patents!$B$6:$V$493,12,FALSE)/VLOOKUP(D309,Patents!$B$6:$V$493,13,FALSE),"")</f>
        <v/>
      </c>
      <c r="V309" s="64" t="str">
        <f>IFERROR(VLOOKUP(D309,Patents!$B$6:$V$493,16,FALSE)/VLOOKUP(D309,Patents!$B$6:$V$493,17,FALSE),"")</f>
        <v/>
      </c>
      <c r="W309" s="56" t="str">
        <f>IF(ISERROR(VLOOKUP(D309,'OFR Regulations'!B:D,3,FALSE)),"",VLOOKUP(D309,'OFR Regulations'!B:D,3,FALSE))</f>
        <v/>
      </c>
      <c r="X309" s="56" t="str">
        <f>IF(ISERROR(VLOOKUP(D309,'Reg List Summary'!$A$2:$D$141,4,FALSE)),"",VLOOKUP(D309,'Reg List Summary'!$A$2:$D$141,4,FALSE))</f>
        <v/>
      </c>
      <c r="Y309" s="56" t="b">
        <f t="shared" si="19"/>
        <v>1</v>
      </c>
      <c r="Z309" s="56">
        <f t="shared" si="20"/>
        <v>0</v>
      </c>
    </row>
    <row r="310" spans="1:26" x14ac:dyDescent="0.3">
      <c r="A310" s="56" t="s">
        <v>1953</v>
      </c>
      <c r="B310" s="56" t="s">
        <v>1092</v>
      </c>
      <c r="C310" s="57" t="s">
        <v>1952</v>
      </c>
      <c r="D310" s="57" t="s">
        <v>666</v>
      </c>
      <c r="E310" s="56">
        <v>86208460</v>
      </c>
      <c r="F310" s="62">
        <f>VLOOKUP(D310,Table10[],6,FALSE)</f>
        <v>0</v>
      </c>
      <c r="G310" s="62">
        <f>IF(VLOOKUP(D310,Table10[],9,FALSE)="Y",1,0)</f>
        <v>0</v>
      </c>
      <c r="H310" s="62">
        <f>VLOOKUP(D310,Table10[],4,FALSE)</f>
        <v>0</v>
      </c>
      <c r="I310" s="62">
        <f>IF(VLOOKUP(D310,Table10[],7,FALSE)="L",1,IF(VLOOKUP(D310,Table10[],7,FALSE)="H",1.5, 0))</f>
        <v>0</v>
      </c>
      <c r="J310" s="62">
        <f>IF(VLOOKUP(D310,Table10[],5,FALSE)&gt;0, 1,0)</f>
        <v>0</v>
      </c>
      <c r="K310" s="56" t="s">
        <v>667</v>
      </c>
      <c r="L310" s="56" t="str">
        <f>IF(VLOOKUP(C310,Synonyms!$A$2:$E$490,5,FALSE)=0,"",VLOOKUP(C310,Synonyms!$A$2:$E$490,5,FALSE))</f>
        <v/>
      </c>
      <c r="M310" s="56">
        <v>0</v>
      </c>
      <c r="N310" s="56">
        <v>1</v>
      </c>
      <c r="O310" s="56">
        <f t="shared" si="17"/>
        <v>0</v>
      </c>
      <c r="P310" s="56">
        <f t="shared" si="18"/>
        <v>0</v>
      </c>
      <c r="Q310" s="56" t="str">
        <f>IF(VLOOKUP(D310,Table10[],8,FALSE)=0,"",VLOOKUP(D310,Table10[],8,FALSE))</f>
        <v/>
      </c>
      <c r="R310" s="56" t="s">
        <v>1119</v>
      </c>
      <c r="S310" s="56">
        <v>0.99180000000000001</v>
      </c>
      <c r="T310" s="63">
        <f>IF(E310="nan","No CID", VLOOKUP(D310,Patents!$B$6:$V$493,13,FALSE))</f>
        <v>0</v>
      </c>
      <c r="U310" s="64" t="str">
        <f>IFERROR(VLOOKUP(D310,Patents!$B$6:$V$493,12,FALSE)/VLOOKUP(D310,Patents!$B$6:$V$493,13,FALSE),"")</f>
        <v/>
      </c>
      <c r="V310" s="64" t="str">
        <f>IFERROR(VLOOKUP(D310,Patents!$B$6:$V$493,16,FALSE)/VLOOKUP(D310,Patents!$B$6:$V$493,17,FALSE),"")</f>
        <v/>
      </c>
      <c r="W310" s="56" t="str">
        <f>IF(ISERROR(VLOOKUP(D310,'OFR Regulations'!B:D,3,FALSE)),"",VLOOKUP(D310,'OFR Regulations'!B:D,3,FALSE))</f>
        <v/>
      </c>
      <c r="X310" s="56" t="str">
        <f>IF(ISERROR(VLOOKUP(D310,'Reg List Summary'!$A$2:$D$141,4,FALSE)),"",VLOOKUP(D310,'Reg List Summary'!$A$2:$D$141,4,FALSE))</f>
        <v/>
      </c>
      <c r="Y310" s="56" t="b">
        <f t="shared" si="19"/>
        <v>1</v>
      </c>
      <c r="Z310" s="56">
        <f t="shared" si="20"/>
        <v>0</v>
      </c>
    </row>
    <row r="311" spans="1:26" x14ac:dyDescent="0.3">
      <c r="A311" s="56" t="s">
        <v>1955</v>
      </c>
      <c r="B311" s="56" t="s">
        <v>1092</v>
      </c>
      <c r="C311" s="57" t="s">
        <v>1954</v>
      </c>
      <c r="D311" s="57" t="s">
        <v>668</v>
      </c>
      <c r="E311" s="56">
        <v>86208461</v>
      </c>
      <c r="F311" s="62">
        <f>VLOOKUP(D311,Table10[],6,FALSE)</f>
        <v>0</v>
      </c>
      <c r="G311" s="62">
        <f>IF(VLOOKUP(D311,Table10[],9,FALSE)="Y",1,0)</f>
        <v>0</v>
      </c>
      <c r="H311" s="62">
        <f>VLOOKUP(D311,Table10[],4,FALSE)</f>
        <v>0</v>
      </c>
      <c r="I311" s="62">
        <f>IF(VLOOKUP(D311,Table10[],7,FALSE)="L",1,IF(VLOOKUP(D311,Table10[],7,FALSE)="H",1.5, 0))</f>
        <v>0</v>
      </c>
      <c r="J311" s="62">
        <f>IF(VLOOKUP(D311,Table10[],5,FALSE)&gt;0, 1,0)</f>
        <v>0</v>
      </c>
      <c r="K311" s="56" t="s">
        <v>669</v>
      </c>
      <c r="L311" s="56" t="str">
        <f>IF(VLOOKUP(C311,Synonyms!$A$2:$E$490,5,FALSE)=0,"",VLOOKUP(C311,Synonyms!$A$2:$E$490,5,FALSE))</f>
        <v/>
      </c>
      <c r="M311" s="56">
        <v>0</v>
      </c>
      <c r="N311" s="56">
        <v>1</v>
      </c>
      <c r="O311" s="56">
        <f t="shared" si="17"/>
        <v>0</v>
      </c>
      <c r="P311" s="56">
        <f t="shared" si="18"/>
        <v>0</v>
      </c>
      <c r="Q311" s="56" t="str">
        <f>IF(VLOOKUP(D311,Table10[],8,FALSE)=0,"",VLOOKUP(D311,Table10[],8,FALSE))</f>
        <v/>
      </c>
      <c r="R311" s="56" t="s">
        <v>1119</v>
      </c>
      <c r="S311" s="56">
        <v>0.99180000000000001</v>
      </c>
      <c r="T311" s="63">
        <f>IF(E311="nan","No CID", VLOOKUP(D311,Patents!$B$6:$V$493,13,FALSE))</f>
        <v>0</v>
      </c>
      <c r="U311" s="64" t="str">
        <f>IFERROR(VLOOKUP(D311,Patents!$B$6:$V$493,12,FALSE)/VLOOKUP(D311,Patents!$B$6:$V$493,13,FALSE),"")</f>
        <v/>
      </c>
      <c r="V311" s="64" t="str">
        <f>IFERROR(VLOOKUP(D311,Patents!$B$6:$V$493,16,FALSE)/VLOOKUP(D311,Patents!$B$6:$V$493,17,FALSE),"")</f>
        <v/>
      </c>
      <c r="W311" s="56" t="str">
        <f>IF(ISERROR(VLOOKUP(D311,'OFR Regulations'!B:D,3,FALSE)),"",VLOOKUP(D311,'OFR Regulations'!B:D,3,FALSE))</f>
        <v/>
      </c>
      <c r="X311" s="56" t="str">
        <f>IF(ISERROR(VLOOKUP(D311,'Reg List Summary'!$A$2:$D$141,4,FALSE)),"",VLOOKUP(D311,'Reg List Summary'!$A$2:$D$141,4,FALSE))</f>
        <v/>
      </c>
      <c r="Y311" s="56" t="b">
        <f t="shared" si="19"/>
        <v>1</v>
      </c>
      <c r="Z311" s="56">
        <f t="shared" si="20"/>
        <v>0</v>
      </c>
    </row>
    <row r="312" spans="1:26" x14ac:dyDescent="0.3">
      <c r="A312" s="56" t="s">
        <v>1957</v>
      </c>
      <c r="B312" s="56" t="s">
        <v>1092</v>
      </c>
      <c r="C312" s="57" t="s">
        <v>1956</v>
      </c>
      <c r="D312" s="57" t="s">
        <v>670</v>
      </c>
      <c r="E312" s="56">
        <v>86208462</v>
      </c>
      <c r="F312" s="62">
        <f>VLOOKUP(D312,Table10[],6,FALSE)</f>
        <v>0</v>
      </c>
      <c r="G312" s="62">
        <f>IF(VLOOKUP(D312,Table10[],9,FALSE)="Y",1,0)</f>
        <v>0</v>
      </c>
      <c r="H312" s="62">
        <f>VLOOKUP(D312,Table10[],4,FALSE)</f>
        <v>0</v>
      </c>
      <c r="I312" s="62">
        <f>IF(VLOOKUP(D312,Table10[],7,FALSE)="L",1,IF(VLOOKUP(D312,Table10[],7,FALSE)="H",1.5, 0))</f>
        <v>0</v>
      </c>
      <c r="J312" s="62">
        <f>IF(VLOOKUP(D312,Table10[],5,FALSE)&gt;0, 1,0)</f>
        <v>0</v>
      </c>
      <c r="K312" s="56" t="s">
        <v>671</v>
      </c>
      <c r="L312" s="56" t="str">
        <f>IF(VLOOKUP(C312,Synonyms!$A$2:$E$490,5,FALSE)=0,"",VLOOKUP(C312,Synonyms!$A$2:$E$490,5,FALSE))</f>
        <v/>
      </c>
      <c r="M312" s="56">
        <v>0</v>
      </c>
      <c r="N312" s="56">
        <v>1</v>
      </c>
      <c r="O312" s="56">
        <f t="shared" si="17"/>
        <v>0</v>
      </c>
      <c r="P312" s="56">
        <f t="shared" si="18"/>
        <v>0</v>
      </c>
      <c r="Q312" s="56" t="str">
        <f>IF(VLOOKUP(D312,Table10[],8,FALSE)=0,"",VLOOKUP(D312,Table10[],8,FALSE))</f>
        <v/>
      </c>
      <c r="R312" s="56" t="s">
        <v>1119</v>
      </c>
      <c r="S312" s="56">
        <v>0.99709999999999999</v>
      </c>
      <c r="T312" s="63">
        <f>IF(E312="nan","No CID", VLOOKUP(D312,Patents!$B$6:$V$493,13,FALSE))</f>
        <v>0</v>
      </c>
      <c r="U312" s="64" t="str">
        <f>IFERROR(VLOOKUP(D312,Patents!$B$6:$V$493,12,FALSE)/VLOOKUP(D312,Patents!$B$6:$V$493,13,FALSE),"")</f>
        <v/>
      </c>
      <c r="V312" s="64" t="str">
        <f>IFERROR(VLOOKUP(D312,Patents!$B$6:$V$493,16,FALSE)/VLOOKUP(D312,Patents!$B$6:$V$493,17,FALSE),"")</f>
        <v/>
      </c>
      <c r="W312" s="56" t="str">
        <f>IF(ISERROR(VLOOKUP(D312,'OFR Regulations'!B:D,3,FALSE)),"",VLOOKUP(D312,'OFR Regulations'!B:D,3,FALSE))</f>
        <v/>
      </c>
      <c r="X312" s="56" t="str">
        <f>IF(ISERROR(VLOOKUP(D312,'Reg List Summary'!$A$2:$D$141,4,FALSE)),"",VLOOKUP(D312,'Reg List Summary'!$A$2:$D$141,4,FALSE))</f>
        <v/>
      </c>
      <c r="Y312" s="56" t="b">
        <f t="shared" si="19"/>
        <v>1</v>
      </c>
      <c r="Z312" s="56">
        <f t="shared" si="20"/>
        <v>0</v>
      </c>
    </row>
    <row r="313" spans="1:26" x14ac:dyDescent="0.3">
      <c r="A313" s="56" t="s">
        <v>1959</v>
      </c>
      <c r="B313" s="56" t="s">
        <v>1092</v>
      </c>
      <c r="C313" s="57" t="s">
        <v>1958</v>
      </c>
      <c r="D313" s="57" t="s">
        <v>672</v>
      </c>
      <c r="E313" s="56">
        <v>86208463</v>
      </c>
      <c r="F313" s="62">
        <f>VLOOKUP(D313,Table10[],6,FALSE)</f>
        <v>0</v>
      </c>
      <c r="G313" s="62">
        <f>IF(VLOOKUP(D313,Table10[],9,FALSE)="Y",1,0)</f>
        <v>0</v>
      </c>
      <c r="H313" s="62">
        <f>VLOOKUP(D313,Table10[],4,FALSE)</f>
        <v>0</v>
      </c>
      <c r="I313" s="62">
        <f>IF(VLOOKUP(D313,Table10[],7,FALSE)="L",1,IF(VLOOKUP(D313,Table10[],7,FALSE)="H",1.5, 0))</f>
        <v>0</v>
      </c>
      <c r="J313" s="62">
        <f>IF(VLOOKUP(D313,Table10[],5,FALSE)&gt;0, 1,0)</f>
        <v>0</v>
      </c>
      <c r="K313" s="56" t="s">
        <v>673</v>
      </c>
      <c r="L313" s="56" t="str">
        <f>IF(VLOOKUP(C313,Synonyms!$A$2:$E$490,5,FALSE)=0,"",VLOOKUP(C313,Synonyms!$A$2:$E$490,5,FALSE))</f>
        <v/>
      </c>
      <c r="M313" s="56">
        <v>0</v>
      </c>
      <c r="N313" s="56">
        <v>1</v>
      </c>
      <c r="O313" s="56">
        <f t="shared" si="17"/>
        <v>0</v>
      </c>
      <c r="P313" s="56">
        <f t="shared" si="18"/>
        <v>0</v>
      </c>
      <c r="Q313" s="56" t="str">
        <f>IF(VLOOKUP(D313,Table10[],8,FALSE)=0,"",VLOOKUP(D313,Table10[],8,FALSE))</f>
        <v/>
      </c>
      <c r="R313" s="56" t="s">
        <v>1119</v>
      </c>
      <c r="S313" s="56">
        <v>0.997</v>
      </c>
      <c r="T313" s="63">
        <f>IF(E313="nan","No CID", VLOOKUP(D313,Patents!$B$6:$V$493,13,FALSE))</f>
        <v>0</v>
      </c>
      <c r="U313" s="64" t="str">
        <f>IFERROR(VLOOKUP(D313,Patents!$B$6:$V$493,12,FALSE)/VLOOKUP(D313,Patents!$B$6:$V$493,13,FALSE),"")</f>
        <v/>
      </c>
      <c r="V313" s="64" t="str">
        <f>IFERROR(VLOOKUP(D313,Patents!$B$6:$V$493,16,FALSE)/VLOOKUP(D313,Patents!$B$6:$V$493,17,FALSE),"")</f>
        <v/>
      </c>
      <c r="W313" s="56" t="str">
        <f>IF(ISERROR(VLOOKUP(D313,'OFR Regulations'!B:D,3,FALSE)),"",VLOOKUP(D313,'OFR Regulations'!B:D,3,FALSE))</f>
        <v/>
      </c>
      <c r="X313" s="56" t="str">
        <f>IF(ISERROR(VLOOKUP(D313,'Reg List Summary'!$A$2:$D$141,4,FALSE)),"",VLOOKUP(D313,'Reg List Summary'!$A$2:$D$141,4,FALSE))</f>
        <v/>
      </c>
      <c r="Y313" s="56" t="b">
        <f t="shared" si="19"/>
        <v>1</v>
      </c>
      <c r="Z313" s="56">
        <f t="shared" si="20"/>
        <v>0</v>
      </c>
    </row>
    <row r="314" spans="1:26" x14ac:dyDescent="0.3">
      <c r="A314" s="56" t="s">
        <v>1961</v>
      </c>
      <c r="B314" s="56" t="s">
        <v>1092</v>
      </c>
      <c r="C314" s="57" t="s">
        <v>1960</v>
      </c>
      <c r="D314" s="57" t="s">
        <v>674</v>
      </c>
      <c r="E314" s="56">
        <v>86208464</v>
      </c>
      <c r="F314" s="62">
        <f>VLOOKUP(D314,Table10[],6,FALSE)</f>
        <v>0</v>
      </c>
      <c r="G314" s="62">
        <f>IF(VLOOKUP(D314,Table10[],9,FALSE)="Y",1,0)</f>
        <v>0</v>
      </c>
      <c r="H314" s="62">
        <f>VLOOKUP(D314,Table10[],4,FALSE)</f>
        <v>0</v>
      </c>
      <c r="I314" s="62">
        <f>IF(VLOOKUP(D314,Table10[],7,FALSE)="L",1,IF(VLOOKUP(D314,Table10[],7,FALSE)="H",1.5, 0))</f>
        <v>0</v>
      </c>
      <c r="J314" s="62">
        <f>IF(VLOOKUP(D314,Table10[],5,FALSE)&gt;0, 1,0)</f>
        <v>0</v>
      </c>
      <c r="K314" s="56" t="s">
        <v>675</v>
      </c>
      <c r="L314" s="56" t="str">
        <f>IF(VLOOKUP(C314,Synonyms!$A$2:$E$490,5,FALSE)=0,"",VLOOKUP(C314,Synonyms!$A$2:$E$490,5,FALSE))</f>
        <v/>
      </c>
      <c r="M314" s="56">
        <v>0</v>
      </c>
      <c r="N314" s="56">
        <v>1</v>
      </c>
      <c r="O314" s="56">
        <f t="shared" si="17"/>
        <v>0</v>
      </c>
      <c r="P314" s="56">
        <f t="shared" si="18"/>
        <v>0</v>
      </c>
      <c r="Q314" s="56" t="str">
        <f>IF(VLOOKUP(D314,Table10[],8,FALSE)=0,"",VLOOKUP(D314,Table10[],8,FALSE))</f>
        <v/>
      </c>
      <c r="R314" s="56" t="s">
        <v>1119</v>
      </c>
      <c r="S314" s="56">
        <v>0.99480000000000002</v>
      </c>
      <c r="T314" s="63">
        <f>IF(E314="nan","No CID", VLOOKUP(D314,Patents!$B$6:$V$493,13,FALSE))</f>
        <v>0</v>
      </c>
      <c r="U314" s="64" t="str">
        <f>IFERROR(VLOOKUP(D314,Patents!$B$6:$V$493,12,FALSE)/VLOOKUP(D314,Patents!$B$6:$V$493,13,FALSE),"")</f>
        <v/>
      </c>
      <c r="V314" s="64" t="str">
        <f>IFERROR(VLOOKUP(D314,Patents!$B$6:$V$493,16,FALSE)/VLOOKUP(D314,Patents!$B$6:$V$493,17,FALSE),"")</f>
        <v/>
      </c>
      <c r="W314" s="56" t="str">
        <f>IF(ISERROR(VLOOKUP(D314,'OFR Regulations'!B:D,3,FALSE)),"",VLOOKUP(D314,'OFR Regulations'!B:D,3,FALSE))</f>
        <v/>
      </c>
      <c r="X314" s="56" t="str">
        <f>IF(ISERROR(VLOOKUP(D314,'Reg List Summary'!$A$2:$D$141,4,FALSE)),"",VLOOKUP(D314,'Reg List Summary'!$A$2:$D$141,4,FALSE))</f>
        <v/>
      </c>
      <c r="Y314" s="56" t="b">
        <f t="shared" si="19"/>
        <v>1</v>
      </c>
      <c r="Z314" s="56">
        <f t="shared" si="20"/>
        <v>0</v>
      </c>
    </row>
    <row r="315" spans="1:26" x14ac:dyDescent="0.3">
      <c r="A315" s="56" t="s">
        <v>1963</v>
      </c>
      <c r="B315" s="56" t="s">
        <v>1092</v>
      </c>
      <c r="C315" s="57" t="s">
        <v>1962</v>
      </c>
      <c r="D315" s="57" t="s">
        <v>676</v>
      </c>
      <c r="E315" s="56">
        <v>86208465</v>
      </c>
      <c r="F315" s="62">
        <f>VLOOKUP(D315,Table10[],6,FALSE)</f>
        <v>0</v>
      </c>
      <c r="G315" s="62">
        <f>IF(VLOOKUP(D315,Table10[],9,FALSE)="Y",1,0)</f>
        <v>0</v>
      </c>
      <c r="H315" s="62">
        <f>VLOOKUP(D315,Table10[],4,FALSE)</f>
        <v>0</v>
      </c>
      <c r="I315" s="62">
        <f>IF(VLOOKUP(D315,Table10[],7,FALSE)="L",1,IF(VLOOKUP(D315,Table10[],7,FALSE)="H",1.5, 0))</f>
        <v>0</v>
      </c>
      <c r="J315" s="62">
        <f>IF(VLOOKUP(D315,Table10[],5,FALSE)&gt;0, 1,0)</f>
        <v>0</v>
      </c>
      <c r="K315" s="56" t="s">
        <v>677</v>
      </c>
      <c r="L315" s="56" t="str">
        <f>IF(VLOOKUP(C315,Synonyms!$A$2:$E$490,5,FALSE)=0,"",VLOOKUP(C315,Synonyms!$A$2:$E$490,5,FALSE))</f>
        <v/>
      </c>
      <c r="M315" s="56">
        <v>0</v>
      </c>
      <c r="N315" s="56">
        <v>1</v>
      </c>
      <c r="O315" s="56">
        <f t="shared" si="17"/>
        <v>0</v>
      </c>
      <c r="P315" s="56">
        <f t="shared" si="18"/>
        <v>0</v>
      </c>
      <c r="Q315" s="56" t="str">
        <f>IF(VLOOKUP(D315,Table10[],8,FALSE)=0,"",VLOOKUP(D315,Table10[],8,FALSE))</f>
        <v/>
      </c>
      <c r="R315" s="56" t="s">
        <v>1119</v>
      </c>
      <c r="S315" s="56">
        <v>0.99539999999999995</v>
      </c>
      <c r="T315" s="63">
        <f>IF(E315="nan","No CID", VLOOKUP(D315,Patents!$B$6:$V$493,13,FALSE))</f>
        <v>0</v>
      </c>
      <c r="U315" s="64" t="str">
        <f>IFERROR(VLOOKUP(D315,Patents!$B$6:$V$493,12,FALSE)/VLOOKUP(D315,Patents!$B$6:$V$493,13,FALSE),"")</f>
        <v/>
      </c>
      <c r="V315" s="64" t="str">
        <f>IFERROR(VLOOKUP(D315,Patents!$B$6:$V$493,16,FALSE)/VLOOKUP(D315,Patents!$B$6:$V$493,17,FALSE),"")</f>
        <v/>
      </c>
      <c r="W315" s="56" t="str">
        <f>IF(ISERROR(VLOOKUP(D315,'OFR Regulations'!B:D,3,FALSE)),"",VLOOKUP(D315,'OFR Regulations'!B:D,3,FALSE))</f>
        <v/>
      </c>
      <c r="X315" s="56" t="str">
        <f>IF(ISERROR(VLOOKUP(D315,'Reg List Summary'!$A$2:$D$141,4,FALSE)),"",VLOOKUP(D315,'Reg List Summary'!$A$2:$D$141,4,FALSE))</f>
        <v/>
      </c>
      <c r="Y315" s="56" t="b">
        <f t="shared" si="19"/>
        <v>1</v>
      </c>
      <c r="Z315" s="56">
        <f t="shared" si="20"/>
        <v>0</v>
      </c>
    </row>
    <row r="316" spans="1:26" x14ac:dyDescent="0.3">
      <c r="A316" s="56" t="s">
        <v>1965</v>
      </c>
      <c r="B316" s="56" t="s">
        <v>1092</v>
      </c>
      <c r="C316" s="57" t="s">
        <v>1964</v>
      </c>
      <c r="D316" s="57" t="s">
        <v>678</v>
      </c>
      <c r="E316" s="56">
        <v>86208466</v>
      </c>
      <c r="F316" s="62">
        <f>VLOOKUP(D316,Table10[],6,FALSE)</f>
        <v>0</v>
      </c>
      <c r="G316" s="62">
        <f>IF(VLOOKUP(D316,Table10[],9,FALSE)="Y",1,0)</f>
        <v>0</v>
      </c>
      <c r="H316" s="62">
        <f>VLOOKUP(D316,Table10[],4,FALSE)</f>
        <v>0</v>
      </c>
      <c r="I316" s="62">
        <f>IF(VLOOKUP(D316,Table10[],7,FALSE)="L",1,IF(VLOOKUP(D316,Table10[],7,FALSE)="H",1.5, 0))</f>
        <v>0</v>
      </c>
      <c r="J316" s="62">
        <f>IF(VLOOKUP(D316,Table10[],5,FALSE)&gt;0, 1,0)</f>
        <v>0</v>
      </c>
      <c r="K316" s="56" t="s">
        <v>679</v>
      </c>
      <c r="L316" s="56" t="str">
        <f>IF(VLOOKUP(C316,Synonyms!$A$2:$E$490,5,FALSE)=0,"",VLOOKUP(C316,Synonyms!$A$2:$E$490,5,FALSE))</f>
        <v/>
      </c>
      <c r="M316" s="56">
        <v>0</v>
      </c>
      <c r="N316" s="56">
        <v>1</v>
      </c>
      <c r="O316" s="56">
        <f t="shared" si="17"/>
        <v>0</v>
      </c>
      <c r="P316" s="56">
        <f t="shared" si="18"/>
        <v>0</v>
      </c>
      <c r="Q316" s="56" t="str">
        <f>IF(VLOOKUP(D316,Table10[],8,FALSE)=0,"",VLOOKUP(D316,Table10[],8,FALSE))</f>
        <v/>
      </c>
      <c r="R316" s="56" t="s">
        <v>1119</v>
      </c>
      <c r="S316" s="56">
        <v>0.997</v>
      </c>
      <c r="T316" s="63">
        <f>IF(E316="nan","No CID", VLOOKUP(D316,Patents!$B$6:$V$493,13,FALSE))</f>
        <v>0</v>
      </c>
      <c r="U316" s="64" t="str">
        <f>IFERROR(VLOOKUP(D316,Patents!$B$6:$V$493,12,FALSE)/VLOOKUP(D316,Patents!$B$6:$V$493,13,FALSE),"")</f>
        <v/>
      </c>
      <c r="V316" s="64" t="str">
        <f>IFERROR(VLOOKUP(D316,Patents!$B$6:$V$493,16,FALSE)/VLOOKUP(D316,Patents!$B$6:$V$493,17,FALSE),"")</f>
        <v/>
      </c>
      <c r="W316" s="56" t="str">
        <f>IF(ISERROR(VLOOKUP(D316,'OFR Regulations'!B:D,3,FALSE)),"",VLOOKUP(D316,'OFR Regulations'!B:D,3,FALSE))</f>
        <v/>
      </c>
      <c r="X316" s="56" t="str">
        <f>IF(ISERROR(VLOOKUP(D316,'Reg List Summary'!$A$2:$D$141,4,FALSE)),"",VLOOKUP(D316,'Reg List Summary'!$A$2:$D$141,4,FALSE))</f>
        <v/>
      </c>
      <c r="Y316" s="56" t="b">
        <f t="shared" si="19"/>
        <v>1</v>
      </c>
      <c r="Z316" s="56">
        <f t="shared" si="20"/>
        <v>0</v>
      </c>
    </row>
    <row r="317" spans="1:26" x14ac:dyDescent="0.3">
      <c r="A317" s="56" t="s">
        <v>1967</v>
      </c>
      <c r="B317" s="56" t="s">
        <v>1092</v>
      </c>
      <c r="C317" s="57" t="s">
        <v>1966</v>
      </c>
      <c r="D317" s="57" t="s">
        <v>680</v>
      </c>
      <c r="E317" s="56">
        <v>86208467</v>
      </c>
      <c r="F317" s="62">
        <f>VLOOKUP(D317,Table10[],6,FALSE)</f>
        <v>0</v>
      </c>
      <c r="G317" s="62">
        <f>IF(VLOOKUP(D317,Table10[],9,FALSE)="Y",1,0)</f>
        <v>0</v>
      </c>
      <c r="H317" s="62">
        <f>VLOOKUP(D317,Table10[],4,FALSE)</f>
        <v>0</v>
      </c>
      <c r="I317" s="62">
        <f>IF(VLOOKUP(D317,Table10[],7,FALSE)="L",1,IF(VLOOKUP(D317,Table10[],7,FALSE)="H",1.5, 0))</f>
        <v>0</v>
      </c>
      <c r="J317" s="62">
        <f>IF(VLOOKUP(D317,Table10[],5,FALSE)&gt;0, 1,0)</f>
        <v>0</v>
      </c>
      <c r="K317" s="56" t="s">
        <v>681</v>
      </c>
      <c r="L317" s="56" t="str">
        <f>IF(VLOOKUP(C317,Synonyms!$A$2:$E$490,5,FALSE)=0,"",VLOOKUP(C317,Synonyms!$A$2:$E$490,5,FALSE))</f>
        <v/>
      </c>
      <c r="M317" s="56">
        <v>0</v>
      </c>
      <c r="N317" s="56">
        <v>1</v>
      </c>
      <c r="O317" s="56">
        <f t="shared" si="17"/>
        <v>0</v>
      </c>
      <c r="P317" s="56">
        <f t="shared" si="18"/>
        <v>0</v>
      </c>
      <c r="Q317" s="56" t="str">
        <f>IF(VLOOKUP(D317,Table10[],8,FALSE)=0,"",VLOOKUP(D317,Table10[],8,FALSE))</f>
        <v/>
      </c>
      <c r="R317" s="56" t="s">
        <v>1119</v>
      </c>
      <c r="S317" s="56">
        <v>0.99480000000000002</v>
      </c>
      <c r="T317" s="63">
        <f>IF(E317="nan","No CID", VLOOKUP(D317,Patents!$B$6:$V$493,13,FALSE))</f>
        <v>0</v>
      </c>
      <c r="U317" s="64" t="str">
        <f>IFERROR(VLOOKUP(D317,Patents!$B$6:$V$493,12,FALSE)/VLOOKUP(D317,Patents!$B$6:$V$493,13,FALSE),"")</f>
        <v/>
      </c>
      <c r="V317" s="64" t="str">
        <f>IFERROR(VLOOKUP(D317,Patents!$B$6:$V$493,16,FALSE)/VLOOKUP(D317,Patents!$B$6:$V$493,17,FALSE),"")</f>
        <v/>
      </c>
      <c r="W317" s="56" t="str">
        <f>IF(ISERROR(VLOOKUP(D317,'OFR Regulations'!B:D,3,FALSE)),"",VLOOKUP(D317,'OFR Regulations'!B:D,3,FALSE))</f>
        <v/>
      </c>
      <c r="X317" s="56" t="str">
        <f>IF(ISERROR(VLOOKUP(D317,'Reg List Summary'!$A$2:$D$141,4,FALSE)),"",VLOOKUP(D317,'Reg List Summary'!$A$2:$D$141,4,FALSE))</f>
        <v/>
      </c>
      <c r="Y317" s="56" t="b">
        <f t="shared" si="19"/>
        <v>1</v>
      </c>
      <c r="Z317" s="56">
        <f t="shared" si="20"/>
        <v>0</v>
      </c>
    </row>
    <row r="318" spans="1:26" x14ac:dyDescent="0.3">
      <c r="A318" s="56" t="s">
        <v>1969</v>
      </c>
      <c r="B318" s="56" t="s">
        <v>1092</v>
      </c>
      <c r="C318" s="57" t="s">
        <v>1968</v>
      </c>
      <c r="D318" s="57" t="s">
        <v>682</v>
      </c>
      <c r="E318" s="56">
        <v>86208468</v>
      </c>
      <c r="F318" s="62">
        <f>VLOOKUP(D318,Table10[],6,FALSE)</f>
        <v>0</v>
      </c>
      <c r="G318" s="62">
        <f>IF(VLOOKUP(D318,Table10[],9,FALSE)="Y",1,0)</f>
        <v>0</v>
      </c>
      <c r="H318" s="62">
        <f>VLOOKUP(D318,Table10[],4,FALSE)</f>
        <v>0</v>
      </c>
      <c r="I318" s="62">
        <f>IF(VLOOKUP(D318,Table10[],7,FALSE)="L",1,IF(VLOOKUP(D318,Table10[],7,FALSE)="H",1.5, 0))</f>
        <v>0</v>
      </c>
      <c r="J318" s="62">
        <f>IF(VLOOKUP(D318,Table10[],5,FALSE)&gt;0, 1,0)</f>
        <v>0</v>
      </c>
      <c r="K318" s="56" t="s">
        <v>683</v>
      </c>
      <c r="L318" s="56" t="str">
        <f>IF(VLOOKUP(C318,Synonyms!$A$2:$E$490,5,FALSE)=0,"",VLOOKUP(C318,Synonyms!$A$2:$E$490,5,FALSE))</f>
        <v/>
      </c>
      <c r="M318" s="56">
        <v>0</v>
      </c>
      <c r="N318" s="56">
        <v>1</v>
      </c>
      <c r="O318" s="56">
        <f t="shared" si="17"/>
        <v>0</v>
      </c>
      <c r="P318" s="56">
        <f t="shared" si="18"/>
        <v>0</v>
      </c>
      <c r="Q318" s="56" t="str">
        <f>IF(VLOOKUP(D318,Table10[],8,FALSE)=0,"",VLOOKUP(D318,Table10[],8,FALSE))</f>
        <v/>
      </c>
      <c r="R318" s="56" t="s">
        <v>1119</v>
      </c>
      <c r="S318" s="56">
        <v>0.98839999999999995</v>
      </c>
      <c r="T318" s="63">
        <f>IF(E318="nan","No CID", VLOOKUP(D318,Patents!$B$6:$V$493,13,FALSE))</f>
        <v>0</v>
      </c>
      <c r="U318" s="64" t="str">
        <f>IFERROR(VLOOKUP(D318,Patents!$B$6:$V$493,12,FALSE)/VLOOKUP(D318,Patents!$B$6:$V$493,13,FALSE),"")</f>
        <v/>
      </c>
      <c r="V318" s="64" t="str">
        <f>IFERROR(VLOOKUP(D318,Patents!$B$6:$V$493,16,FALSE)/VLOOKUP(D318,Patents!$B$6:$V$493,17,FALSE),"")</f>
        <v/>
      </c>
      <c r="W318" s="56" t="str">
        <f>IF(ISERROR(VLOOKUP(D318,'OFR Regulations'!B:D,3,FALSE)),"",VLOOKUP(D318,'OFR Regulations'!B:D,3,FALSE))</f>
        <v/>
      </c>
      <c r="X318" s="56" t="str">
        <f>IF(ISERROR(VLOOKUP(D318,'Reg List Summary'!$A$2:$D$141,4,FALSE)),"",VLOOKUP(D318,'Reg List Summary'!$A$2:$D$141,4,FALSE))</f>
        <v/>
      </c>
      <c r="Y318" s="56" t="b">
        <f t="shared" si="19"/>
        <v>1</v>
      </c>
      <c r="Z318" s="56">
        <f t="shared" si="20"/>
        <v>0</v>
      </c>
    </row>
    <row r="319" spans="1:26" x14ac:dyDescent="0.3">
      <c r="A319" s="56" t="s">
        <v>1971</v>
      </c>
      <c r="B319" s="56" t="s">
        <v>1092</v>
      </c>
      <c r="C319" s="57" t="s">
        <v>1970</v>
      </c>
      <c r="D319" s="57" t="s">
        <v>684</v>
      </c>
      <c r="E319" s="56">
        <v>86208469</v>
      </c>
      <c r="F319" s="62">
        <f>VLOOKUP(D319,Table10[],6,FALSE)</f>
        <v>0</v>
      </c>
      <c r="G319" s="62">
        <f>IF(VLOOKUP(D319,Table10[],9,FALSE)="Y",1,0)</f>
        <v>0</v>
      </c>
      <c r="H319" s="62">
        <f>VLOOKUP(D319,Table10[],4,FALSE)</f>
        <v>0</v>
      </c>
      <c r="I319" s="62">
        <f>IF(VLOOKUP(D319,Table10[],7,FALSE)="L",1,IF(VLOOKUP(D319,Table10[],7,FALSE)="H",1.5, 0))</f>
        <v>0</v>
      </c>
      <c r="J319" s="62">
        <f>IF(VLOOKUP(D319,Table10[],5,FALSE)&gt;0, 1,0)</f>
        <v>0</v>
      </c>
      <c r="K319" s="56" t="s">
        <v>685</v>
      </c>
      <c r="L319" s="56" t="str">
        <f>IF(VLOOKUP(C319,Synonyms!$A$2:$E$490,5,FALSE)=0,"",VLOOKUP(C319,Synonyms!$A$2:$E$490,5,FALSE))</f>
        <v/>
      </c>
      <c r="M319" s="56">
        <v>0</v>
      </c>
      <c r="N319" s="56">
        <v>1</v>
      </c>
      <c r="O319" s="56">
        <f t="shared" si="17"/>
        <v>0</v>
      </c>
      <c r="P319" s="56">
        <f t="shared" si="18"/>
        <v>0</v>
      </c>
      <c r="Q319" s="56" t="str">
        <f>IF(VLOOKUP(D319,Table10[],8,FALSE)=0,"",VLOOKUP(D319,Table10[],8,FALSE))</f>
        <v/>
      </c>
      <c r="R319" s="56" t="s">
        <v>1119</v>
      </c>
      <c r="S319" s="56">
        <v>0.99480000000000002</v>
      </c>
      <c r="T319" s="63">
        <f>IF(E319="nan","No CID", VLOOKUP(D319,Patents!$B$6:$V$493,13,FALSE))</f>
        <v>0</v>
      </c>
      <c r="U319" s="64" t="str">
        <f>IFERROR(VLOOKUP(D319,Patents!$B$6:$V$493,12,FALSE)/VLOOKUP(D319,Patents!$B$6:$V$493,13,FALSE),"")</f>
        <v/>
      </c>
      <c r="V319" s="64" t="str">
        <f>IFERROR(VLOOKUP(D319,Patents!$B$6:$V$493,16,FALSE)/VLOOKUP(D319,Patents!$B$6:$V$493,17,FALSE),"")</f>
        <v/>
      </c>
      <c r="W319" s="56" t="str">
        <f>IF(ISERROR(VLOOKUP(D319,'OFR Regulations'!B:D,3,FALSE)),"",VLOOKUP(D319,'OFR Regulations'!B:D,3,FALSE))</f>
        <v/>
      </c>
      <c r="X319" s="56" t="str">
        <f>IF(ISERROR(VLOOKUP(D319,'Reg List Summary'!$A$2:$D$141,4,FALSE)),"",VLOOKUP(D319,'Reg List Summary'!$A$2:$D$141,4,FALSE))</f>
        <v/>
      </c>
      <c r="Y319" s="56" t="b">
        <f t="shared" si="19"/>
        <v>1</v>
      </c>
      <c r="Z319" s="56">
        <f t="shared" si="20"/>
        <v>0</v>
      </c>
    </row>
    <row r="320" spans="1:26" x14ac:dyDescent="0.3">
      <c r="A320" s="56" t="s">
        <v>1973</v>
      </c>
      <c r="B320" s="56" t="s">
        <v>1092</v>
      </c>
      <c r="C320" s="57" t="s">
        <v>1972</v>
      </c>
      <c r="D320" s="57" t="s">
        <v>686</v>
      </c>
      <c r="E320" s="56">
        <v>86208470</v>
      </c>
      <c r="F320" s="62">
        <f>VLOOKUP(D320,Table10[],6,FALSE)</f>
        <v>0</v>
      </c>
      <c r="G320" s="62">
        <f>IF(VLOOKUP(D320,Table10[],9,FALSE)="Y",1,0)</f>
        <v>0</v>
      </c>
      <c r="H320" s="62">
        <f>VLOOKUP(D320,Table10[],4,FALSE)</f>
        <v>0</v>
      </c>
      <c r="I320" s="62">
        <f>IF(VLOOKUP(D320,Table10[],7,FALSE)="L",1,IF(VLOOKUP(D320,Table10[],7,FALSE)="H",1.5, 0))</f>
        <v>0</v>
      </c>
      <c r="J320" s="62">
        <f>IF(VLOOKUP(D320,Table10[],5,FALSE)&gt;0, 1,0)</f>
        <v>0</v>
      </c>
      <c r="K320" s="56" t="s">
        <v>687</v>
      </c>
      <c r="L320" s="56" t="str">
        <f>IF(VLOOKUP(C320,Synonyms!$A$2:$E$490,5,FALSE)=0,"",VLOOKUP(C320,Synonyms!$A$2:$E$490,5,FALSE))</f>
        <v/>
      </c>
      <c r="M320" s="56">
        <v>0</v>
      </c>
      <c r="N320" s="56">
        <v>1</v>
      </c>
      <c r="O320" s="56">
        <f t="shared" si="17"/>
        <v>0</v>
      </c>
      <c r="P320" s="56">
        <f t="shared" si="18"/>
        <v>0</v>
      </c>
      <c r="Q320" s="56" t="str">
        <f>IF(VLOOKUP(D320,Table10[],8,FALSE)=0,"",VLOOKUP(D320,Table10[],8,FALSE))</f>
        <v/>
      </c>
      <c r="R320" s="56" t="s">
        <v>1119</v>
      </c>
      <c r="S320" s="56">
        <v>0.99180000000000001</v>
      </c>
      <c r="T320" s="63">
        <f>IF(E320="nan","No CID", VLOOKUP(D320,Patents!$B$6:$V$493,13,FALSE))</f>
        <v>0</v>
      </c>
      <c r="U320" s="64" t="str">
        <f>IFERROR(VLOOKUP(D320,Patents!$B$6:$V$493,12,FALSE)/VLOOKUP(D320,Patents!$B$6:$V$493,13,FALSE),"")</f>
        <v/>
      </c>
      <c r="V320" s="64" t="str">
        <f>IFERROR(VLOOKUP(D320,Patents!$B$6:$V$493,16,FALSE)/VLOOKUP(D320,Patents!$B$6:$V$493,17,FALSE),"")</f>
        <v/>
      </c>
      <c r="W320" s="56" t="str">
        <f>IF(ISERROR(VLOOKUP(D320,'OFR Regulations'!B:D,3,FALSE)),"",VLOOKUP(D320,'OFR Regulations'!B:D,3,FALSE))</f>
        <v/>
      </c>
      <c r="X320" s="56" t="str">
        <f>IF(ISERROR(VLOOKUP(D320,'Reg List Summary'!$A$2:$D$141,4,FALSE)),"",VLOOKUP(D320,'Reg List Summary'!$A$2:$D$141,4,FALSE))</f>
        <v/>
      </c>
      <c r="Y320" s="56" t="b">
        <f t="shared" si="19"/>
        <v>1</v>
      </c>
      <c r="Z320" s="56">
        <f t="shared" si="20"/>
        <v>0</v>
      </c>
    </row>
    <row r="321" spans="1:26" x14ac:dyDescent="0.3">
      <c r="A321" s="56" t="s">
        <v>1975</v>
      </c>
      <c r="B321" s="56" t="s">
        <v>1092</v>
      </c>
      <c r="C321" s="57" t="s">
        <v>1974</v>
      </c>
      <c r="D321" s="57" t="s">
        <v>688</v>
      </c>
      <c r="E321" s="56">
        <v>73555749</v>
      </c>
      <c r="F321" s="62">
        <f>VLOOKUP(D321,Table10[],6,FALSE)</f>
        <v>0</v>
      </c>
      <c r="G321" s="62">
        <f>IF(VLOOKUP(D321,Table10[],9,FALSE)="Y",1,0)</f>
        <v>0</v>
      </c>
      <c r="H321" s="62">
        <f>VLOOKUP(D321,Table10[],4,FALSE)</f>
        <v>0</v>
      </c>
      <c r="I321" s="62">
        <f>IF(VLOOKUP(D321,Table10[],7,FALSE)="L",1,IF(VLOOKUP(D321,Table10[],7,FALSE)="H",1.5, 0))</f>
        <v>0</v>
      </c>
      <c r="J321" s="62">
        <f>IF(VLOOKUP(D321,Table10[],5,FALSE)&gt;0, 1,0)</f>
        <v>0</v>
      </c>
      <c r="K321" s="56" t="s">
        <v>689</v>
      </c>
      <c r="L321" s="56" t="str">
        <f>IF(VLOOKUP(C321,Synonyms!$A$2:$E$490,5,FALSE)=0,"",VLOOKUP(C321,Synonyms!$A$2:$E$490,5,FALSE))</f>
        <v/>
      </c>
      <c r="M321" s="56">
        <v>0</v>
      </c>
      <c r="N321" s="56">
        <v>1</v>
      </c>
      <c r="O321" s="56">
        <f t="shared" si="17"/>
        <v>0</v>
      </c>
      <c r="P321" s="56">
        <f t="shared" si="18"/>
        <v>0</v>
      </c>
      <c r="Q321" s="56" t="str">
        <f>IF(VLOOKUP(D321,Table10[],8,FALSE)=0,"",VLOOKUP(D321,Table10[],8,FALSE))</f>
        <v/>
      </c>
      <c r="R321" s="56" t="s">
        <v>1119</v>
      </c>
      <c r="S321" s="56">
        <v>0.99480000000000002</v>
      </c>
      <c r="T321" s="63">
        <f>IF(E321="nan","No CID", VLOOKUP(D321,Patents!$B$6:$V$493,13,FALSE))</f>
        <v>0</v>
      </c>
      <c r="U321" s="64" t="str">
        <f>IFERROR(VLOOKUP(D321,Patents!$B$6:$V$493,12,FALSE)/VLOOKUP(D321,Patents!$B$6:$V$493,13,FALSE),"")</f>
        <v/>
      </c>
      <c r="V321" s="64" t="str">
        <f>IFERROR(VLOOKUP(D321,Patents!$B$6:$V$493,16,FALSE)/VLOOKUP(D321,Patents!$B$6:$V$493,17,FALSE),"")</f>
        <v/>
      </c>
      <c r="W321" s="56" t="str">
        <f>IF(ISERROR(VLOOKUP(D321,'OFR Regulations'!B:D,3,FALSE)),"",VLOOKUP(D321,'OFR Regulations'!B:D,3,FALSE))</f>
        <v/>
      </c>
      <c r="X321" s="56" t="str">
        <f>IF(ISERROR(VLOOKUP(D321,'Reg List Summary'!$A$2:$D$141,4,FALSE)),"",VLOOKUP(D321,'Reg List Summary'!$A$2:$D$141,4,FALSE))</f>
        <v/>
      </c>
      <c r="Y321" s="56" t="b">
        <f t="shared" si="19"/>
        <v>1</v>
      </c>
      <c r="Z321" s="56">
        <f t="shared" si="20"/>
        <v>0</v>
      </c>
    </row>
    <row r="322" spans="1:26" x14ac:dyDescent="0.3">
      <c r="A322" s="56" t="s">
        <v>1977</v>
      </c>
      <c r="B322" s="56" t="s">
        <v>1092</v>
      </c>
      <c r="C322" s="57" t="s">
        <v>1976</v>
      </c>
      <c r="D322" s="57" t="s">
        <v>690</v>
      </c>
      <c r="E322" s="56">
        <v>86208471</v>
      </c>
      <c r="F322" s="62">
        <f>VLOOKUP(D322,Table10[],6,FALSE)</f>
        <v>0</v>
      </c>
      <c r="G322" s="62">
        <f>IF(VLOOKUP(D322,Table10[],9,FALSE)="Y",1,0)</f>
        <v>0</v>
      </c>
      <c r="H322" s="62">
        <f>VLOOKUP(D322,Table10[],4,FALSE)</f>
        <v>0</v>
      </c>
      <c r="I322" s="62">
        <f>IF(VLOOKUP(D322,Table10[],7,FALSE)="L",1,IF(VLOOKUP(D322,Table10[],7,FALSE)="H",1.5, 0))</f>
        <v>0</v>
      </c>
      <c r="J322" s="62">
        <f>IF(VLOOKUP(D322,Table10[],5,FALSE)&gt;0, 1,0)</f>
        <v>0</v>
      </c>
      <c r="K322" s="56" t="s">
        <v>691</v>
      </c>
      <c r="L322" s="56" t="str">
        <f>IF(VLOOKUP(C322,Synonyms!$A$2:$E$490,5,FALSE)=0,"",VLOOKUP(C322,Synonyms!$A$2:$E$490,5,FALSE))</f>
        <v/>
      </c>
      <c r="M322" s="56">
        <v>0</v>
      </c>
      <c r="N322" s="56">
        <v>1</v>
      </c>
      <c r="O322" s="56">
        <f t="shared" si="17"/>
        <v>0</v>
      </c>
      <c r="P322" s="56">
        <f t="shared" si="18"/>
        <v>0</v>
      </c>
      <c r="Q322" s="56" t="str">
        <f>IF(VLOOKUP(D322,Table10[],8,FALSE)=0,"",VLOOKUP(D322,Table10[],8,FALSE))</f>
        <v/>
      </c>
      <c r="R322" s="56" t="s">
        <v>1119</v>
      </c>
      <c r="S322" s="56">
        <v>0.99080000000000001</v>
      </c>
      <c r="T322" s="63">
        <f>IF(E322="nan","No CID", VLOOKUP(D322,Patents!$B$6:$V$493,13,FALSE))</f>
        <v>0</v>
      </c>
      <c r="U322" s="64" t="str">
        <f>IFERROR(VLOOKUP(D322,Patents!$B$6:$V$493,12,FALSE)/VLOOKUP(D322,Patents!$B$6:$V$493,13,FALSE),"")</f>
        <v/>
      </c>
      <c r="V322" s="64" t="str">
        <f>IFERROR(VLOOKUP(D322,Patents!$B$6:$V$493,16,FALSE)/VLOOKUP(D322,Patents!$B$6:$V$493,17,FALSE),"")</f>
        <v/>
      </c>
      <c r="W322" s="56" t="str">
        <f>IF(ISERROR(VLOOKUP(D322,'OFR Regulations'!B:D,3,FALSE)),"",VLOOKUP(D322,'OFR Regulations'!B:D,3,FALSE))</f>
        <v/>
      </c>
      <c r="X322" s="56" t="str">
        <f>IF(ISERROR(VLOOKUP(D322,'Reg List Summary'!$A$2:$D$141,4,FALSE)),"",VLOOKUP(D322,'Reg List Summary'!$A$2:$D$141,4,FALSE))</f>
        <v/>
      </c>
      <c r="Y322" s="56" t="b">
        <f t="shared" si="19"/>
        <v>1</v>
      </c>
      <c r="Z322" s="56">
        <f t="shared" si="20"/>
        <v>0</v>
      </c>
    </row>
    <row r="323" spans="1:26" x14ac:dyDescent="0.3">
      <c r="A323" s="56" t="s">
        <v>1979</v>
      </c>
      <c r="B323" s="56" t="s">
        <v>1092</v>
      </c>
      <c r="C323" s="57" t="s">
        <v>1978</v>
      </c>
      <c r="D323" s="57" t="s">
        <v>692</v>
      </c>
      <c r="E323" s="56">
        <v>86208472</v>
      </c>
      <c r="F323" s="62">
        <f>VLOOKUP(D323,Table10[],6,FALSE)</f>
        <v>0</v>
      </c>
      <c r="G323" s="62">
        <f>IF(VLOOKUP(D323,Table10[],9,FALSE)="Y",1,0)</f>
        <v>0</v>
      </c>
      <c r="H323" s="62">
        <f>VLOOKUP(D323,Table10[],4,FALSE)</f>
        <v>0</v>
      </c>
      <c r="I323" s="62">
        <f>IF(VLOOKUP(D323,Table10[],7,FALSE)="L",1,IF(VLOOKUP(D323,Table10[],7,FALSE)="H",1.5, 0))</f>
        <v>0</v>
      </c>
      <c r="J323" s="62">
        <f>IF(VLOOKUP(D323,Table10[],5,FALSE)&gt;0, 1,0)</f>
        <v>0</v>
      </c>
      <c r="K323" s="56" t="s">
        <v>693</v>
      </c>
      <c r="L323" s="56" t="str">
        <f>IF(VLOOKUP(C323,Synonyms!$A$2:$E$490,5,FALSE)=0,"",VLOOKUP(C323,Synonyms!$A$2:$E$490,5,FALSE))</f>
        <v/>
      </c>
      <c r="M323" s="56">
        <v>0</v>
      </c>
      <c r="N323" s="56">
        <v>0</v>
      </c>
      <c r="O323" s="56">
        <f t="shared" ref="O323:O385" si="21">IF(H323="Active", SUM(F323:G323, I323)+1, SUM(F323:G323, I323))</f>
        <v>0</v>
      </c>
      <c r="P323" s="56">
        <f t="shared" ref="P323:P385" si="22">IF(H323="Inactive", 1+J323, J323)</f>
        <v>0</v>
      </c>
      <c r="Q323" s="56" t="str">
        <f>IF(VLOOKUP(D323,Table10[],8,FALSE)=0,"",VLOOKUP(D323,Table10[],8,FALSE))</f>
        <v/>
      </c>
      <c r="R323" s="56" t="s">
        <v>1119</v>
      </c>
      <c r="S323" s="56">
        <v>0.997</v>
      </c>
      <c r="T323" s="63">
        <f>IF(E323="nan","No CID", VLOOKUP(D323,Patents!$B$6:$V$493,13,FALSE))</f>
        <v>0</v>
      </c>
      <c r="U323" s="64" t="str">
        <f>IFERROR(VLOOKUP(D323,Patents!$B$6:$V$493,12,FALSE)/VLOOKUP(D323,Patents!$B$6:$V$493,13,FALSE),"")</f>
        <v/>
      </c>
      <c r="V323" s="64" t="str">
        <f>IFERROR(VLOOKUP(D323,Patents!$B$6:$V$493,16,FALSE)/VLOOKUP(D323,Patents!$B$6:$V$493,17,FALSE),"")</f>
        <v/>
      </c>
      <c r="W323" s="56" t="str">
        <f>IF(ISERROR(VLOOKUP(D323,'OFR Regulations'!B:D,3,FALSE)),"",VLOOKUP(D323,'OFR Regulations'!B:D,3,FALSE))</f>
        <v/>
      </c>
      <c r="X323" s="56" t="str">
        <f>IF(ISERROR(VLOOKUP(D323,'Reg List Summary'!$A$2:$D$141,4,FALSE)),"",VLOOKUP(D323,'Reg List Summary'!$A$2:$D$141,4,FALSE))</f>
        <v/>
      </c>
      <c r="Y323" s="56" t="b">
        <f t="shared" si="19"/>
        <v>1</v>
      </c>
      <c r="Z323" s="56">
        <f t="shared" si="20"/>
        <v>0</v>
      </c>
    </row>
    <row r="324" spans="1:26" x14ac:dyDescent="0.3">
      <c r="A324" s="56" t="s">
        <v>1981</v>
      </c>
      <c r="B324" s="56" t="s">
        <v>1092</v>
      </c>
      <c r="C324" s="57" t="s">
        <v>1980</v>
      </c>
      <c r="D324" s="57" t="s">
        <v>694</v>
      </c>
      <c r="E324" s="56">
        <v>86208473</v>
      </c>
      <c r="F324" s="62">
        <f>VLOOKUP(D324,Table10[],6,FALSE)</f>
        <v>0</v>
      </c>
      <c r="G324" s="62">
        <f>IF(VLOOKUP(D324,Table10[],9,FALSE)="Y",1,0)</f>
        <v>0</v>
      </c>
      <c r="H324" s="62">
        <f>VLOOKUP(D324,Table10[],4,FALSE)</f>
        <v>0</v>
      </c>
      <c r="I324" s="62">
        <f>IF(VLOOKUP(D324,Table10[],7,FALSE)="L",1,IF(VLOOKUP(D324,Table10[],7,FALSE)="H",1.5, 0))</f>
        <v>0</v>
      </c>
      <c r="J324" s="62">
        <f>IF(VLOOKUP(D324,Table10[],5,FALSE)&gt;0, 1,0)</f>
        <v>0</v>
      </c>
      <c r="K324" s="56" t="s">
        <v>695</v>
      </c>
      <c r="L324" s="56" t="str">
        <f>IF(VLOOKUP(C324,Synonyms!$A$2:$E$490,5,FALSE)=0,"",VLOOKUP(C324,Synonyms!$A$2:$E$490,5,FALSE))</f>
        <v/>
      </c>
      <c r="M324" s="56">
        <v>0</v>
      </c>
      <c r="N324" s="56">
        <v>1</v>
      </c>
      <c r="O324" s="56">
        <f t="shared" si="21"/>
        <v>0</v>
      </c>
      <c r="P324" s="56">
        <f t="shared" si="22"/>
        <v>0</v>
      </c>
      <c r="Q324" s="56" t="str">
        <f>IF(VLOOKUP(D324,Table10[],8,FALSE)=0,"",VLOOKUP(D324,Table10[],8,FALSE))</f>
        <v/>
      </c>
      <c r="R324" s="56" t="s">
        <v>1119</v>
      </c>
      <c r="S324" s="56">
        <v>0.99480000000000002</v>
      </c>
      <c r="T324" s="63">
        <f>IF(E324="nan","No CID", VLOOKUP(D324,Patents!$B$6:$V$493,13,FALSE))</f>
        <v>0</v>
      </c>
      <c r="U324" s="64" t="str">
        <f>IFERROR(VLOOKUP(D324,Patents!$B$6:$V$493,12,FALSE)/VLOOKUP(D324,Patents!$B$6:$V$493,13,FALSE),"")</f>
        <v/>
      </c>
      <c r="V324" s="64" t="str">
        <f>IFERROR(VLOOKUP(D324,Patents!$B$6:$V$493,16,FALSE)/VLOOKUP(D324,Patents!$B$6:$V$493,17,FALSE),"")</f>
        <v/>
      </c>
      <c r="W324" s="56" t="str">
        <f>IF(ISERROR(VLOOKUP(D324,'OFR Regulations'!B:D,3,FALSE)),"",VLOOKUP(D324,'OFR Regulations'!B:D,3,FALSE))</f>
        <v/>
      </c>
      <c r="X324" s="56" t="str">
        <f>IF(ISERROR(VLOOKUP(D324,'Reg List Summary'!$A$2:$D$141,4,FALSE)),"",VLOOKUP(D324,'Reg List Summary'!$A$2:$D$141,4,FALSE))</f>
        <v/>
      </c>
      <c r="Y324" s="56" t="b">
        <f t="shared" ref="Y324:Y387" si="23">W324=X324</f>
        <v>1</v>
      </c>
      <c r="Z324" s="56">
        <f t="shared" ref="Z324:Z386" si="24">F324+I324</f>
        <v>0</v>
      </c>
    </row>
    <row r="325" spans="1:26" x14ac:dyDescent="0.3">
      <c r="A325" s="56" t="s">
        <v>1983</v>
      </c>
      <c r="B325" s="56" t="s">
        <v>1092</v>
      </c>
      <c r="C325" s="57" t="s">
        <v>1982</v>
      </c>
      <c r="D325" s="57" t="s">
        <v>216</v>
      </c>
      <c r="E325" s="56">
        <v>46174052</v>
      </c>
      <c r="F325" s="62">
        <f>VLOOKUP(D325,Table10[],6,FALSE)</f>
        <v>0</v>
      </c>
      <c r="G325" s="62">
        <f>IF(VLOOKUP(D325,Table10[],9,FALSE)="Y",1,0)</f>
        <v>0</v>
      </c>
      <c r="H325" s="62">
        <f>VLOOKUP(D325,Table10[],4,FALSE)</f>
        <v>0</v>
      </c>
      <c r="I325" s="62">
        <f>IF(VLOOKUP(D325,Table10[],7,FALSE)="L",1,IF(VLOOKUP(D325,Table10[],7,FALSE)="H",1.5, 0))</f>
        <v>0</v>
      </c>
      <c r="J325" s="62">
        <f>IF(VLOOKUP(D325,Table10[],5,FALSE)&gt;0, 1,0)</f>
        <v>1</v>
      </c>
      <c r="K325" s="56" t="s">
        <v>217</v>
      </c>
      <c r="L325" s="56" t="str">
        <f>IF(VLOOKUP(C325,Synonyms!$A$2:$E$490,5,FALSE)=0,"",VLOOKUP(C325,Synonyms!$A$2:$E$490,5,FALSE))</f>
        <v/>
      </c>
      <c r="M325" s="56">
        <v>0</v>
      </c>
      <c r="N325" s="56">
        <v>0</v>
      </c>
      <c r="O325" s="56">
        <f t="shared" si="21"/>
        <v>0</v>
      </c>
      <c r="P325" s="56">
        <f t="shared" si="22"/>
        <v>1</v>
      </c>
      <c r="Q325" s="56" t="str">
        <f>IF(VLOOKUP(D325,Table10[],8,FALSE)=0,"",VLOOKUP(D325,Table10[],8,FALSE))</f>
        <v/>
      </c>
      <c r="R325" s="56" t="s">
        <v>1119</v>
      </c>
      <c r="S325" s="56">
        <v>0.997</v>
      </c>
      <c r="T325" s="63">
        <f>IF(E325="nan","No CID", VLOOKUP(D325,Patents!$B$6:$V$493,13,FALSE))</f>
        <v>0</v>
      </c>
      <c r="U325" s="64" t="str">
        <f>IFERROR(VLOOKUP(D325,Patents!$B$6:$V$493,12,FALSE)/VLOOKUP(D325,Patents!$B$6:$V$493,13,FALSE),"")</f>
        <v/>
      </c>
      <c r="V325" s="64" t="str">
        <f>IFERROR(VLOOKUP(D325,Patents!$B$6:$V$493,16,FALSE)/VLOOKUP(D325,Patents!$B$6:$V$493,17,FALSE),"")</f>
        <v/>
      </c>
      <c r="W325" s="56">
        <f>IF(ISERROR(VLOOKUP(D325,'OFR Regulations'!B:D,3,FALSE)),"",VLOOKUP(D325,'OFR Regulations'!B:D,3,FALSE))</f>
        <v>2</v>
      </c>
      <c r="X325" s="56">
        <f>IF(ISERROR(VLOOKUP(D325,'Reg List Summary'!$A$2:$D$141,4,FALSE)),"",VLOOKUP(D325,'Reg List Summary'!$A$2:$D$141,4,FALSE))</f>
        <v>2</v>
      </c>
      <c r="Y325" s="56" t="b">
        <f t="shared" si="23"/>
        <v>1</v>
      </c>
      <c r="Z325" s="56">
        <f t="shared" si="24"/>
        <v>0</v>
      </c>
    </row>
    <row r="326" spans="1:26" x14ac:dyDescent="0.3">
      <c r="A326" s="56" t="s">
        <v>1985</v>
      </c>
      <c r="B326" s="56" t="s">
        <v>1092</v>
      </c>
      <c r="C326" s="57" t="s">
        <v>1984</v>
      </c>
      <c r="D326" s="57" t="s">
        <v>696</v>
      </c>
      <c r="E326" s="56">
        <v>86208474</v>
      </c>
      <c r="F326" s="62">
        <f>VLOOKUP(D326,Table10[],6,FALSE)</f>
        <v>0</v>
      </c>
      <c r="G326" s="62">
        <f>IF(VLOOKUP(D326,Table10[],9,FALSE)="Y",1,0)</f>
        <v>0</v>
      </c>
      <c r="H326" s="62">
        <f>VLOOKUP(D326,Table10[],4,FALSE)</f>
        <v>0</v>
      </c>
      <c r="I326" s="62">
        <f>IF(VLOOKUP(D326,Table10[],7,FALSE)="L",1,IF(VLOOKUP(D326,Table10[],7,FALSE)="H",1.5, 0))</f>
        <v>0</v>
      </c>
      <c r="J326" s="62">
        <f>IF(VLOOKUP(D326,Table10[],5,FALSE)&gt;0, 1,0)</f>
        <v>0</v>
      </c>
      <c r="K326" s="56" t="s">
        <v>697</v>
      </c>
      <c r="L326" s="56" t="str">
        <f>IF(VLOOKUP(C326,Synonyms!$A$2:$E$490,5,FALSE)=0,"",VLOOKUP(C326,Synonyms!$A$2:$E$490,5,FALSE))</f>
        <v/>
      </c>
      <c r="M326" s="56">
        <v>0</v>
      </c>
      <c r="N326" s="56">
        <v>1</v>
      </c>
      <c r="O326" s="56">
        <f t="shared" si="21"/>
        <v>0</v>
      </c>
      <c r="P326" s="56">
        <f t="shared" si="22"/>
        <v>0</v>
      </c>
      <c r="Q326" s="56" t="str">
        <f>IF(VLOOKUP(D326,Table10[],8,FALSE)=0,"",VLOOKUP(D326,Table10[],8,FALSE))</f>
        <v/>
      </c>
      <c r="R326" s="56" t="s">
        <v>1119</v>
      </c>
      <c r="S326" s="56">
        <v>0.99480000000000002</v>
      </c>
      <c r="T326" s="63">
        <f>IF(E326="nan","No CID", VLOOKUP(D326,Patents!$B$6:$V$493,13,FALSE))</f>
        <v>0</v>
      </c>
      <c r="U326" s="64" t="str">
        <f>IFERROR(VLOOKUP(D326,Patents!$B$6:$V$493,12,FALSE)/VLOOKUP(D326,Patents!$B$6:$V$493,13,FALSE),"")</f>
        <v/>
      </c>
      <c r="V326" s="64" t="str">
        <f>IFERROR(VLOOKUP(D326,Patents!$B$6:$V$493,16,FALSE)/VLOOKUP(D326,Patents!$B$6:$V$493,17,FALSE),"")</f>
        <v/>
      </c>
      <c r="W326" s="56" t="str">
        <f>IF(ISERROR(VLOOKUP(D326,'OFR Regulations'!B:D,3,FALSE)),"",VLOOKUP(D326,'OFR Regulations'!B:D,3,FALSE))</f>
        <v/>
      </c>
      <c r="X326" s="56" t="str">
        <f>IF(ISERROR(VLOOKUP(D326,'Reg List Summary'!$A$2:$D$141,4,FALSE)),"",VLOOKUP(D326,'Reg List Summary'!$A$2:$D$141,4,FALSE))</f>
        <v/>
      </c>
      <c r="Y326" s="56" t="b">
        <f t="shared" si="23"/>
        <v>1</v>
      </c>
      <c r="Z326" s="56">
        <f t="shared" si="24"/>
        <v>0</v>
      </c>
    </row>
    <row r="327" spans="1:26" x14ac:dyDescent="0.3">
      <c r="A327" s="56" t="s">
        <v>1987</v>
      </c>
      <c r="B327" s="56" t="s">
        <v>1092</v>
      </c>
      <c r="C327" s="57" t="s">
        <v>1986</v>
      </c>
      <c r="D327" s="57" t="s">
        <v>698</v>
      </c>
      <c r="E327" s="56">
        <v>86208475</v>
      </c>
      <c r="F327" s="62">
        <f>VLOOKUP(D327,Table10[],6,FALSE)</f>
        <v>0</v>
      </c>
      <c r="G327" s="62">
        <f>IF(VLOOKUP(D327,Table10[],9,FALSE)="Y",1,0)</f>
        <v>0</v>
      </c>
      <c r="H327" s="62">
        <f>VLOOKUP(D327,Table10[],4,FALSE)</f>
        <v>0</v>
      </c>
      <c r="I327" s="62">
        <f>IF(VLOOKUP(D327,Table10[],7,FALSE)="L",1,IF(VLOOKUP(D327,Table10[],7,FALSE)="H",1.5, 0))</f>
        <v>0</v>
      </c>
      <c r="J327" s="62">
        <f>IF(VLOOKUP(D327,Table10[],5,FALSE)&gt;0, 1,0)</f>
        <v>0</v>
      </c>
      <c r="K327" s="56" t="s">
        <v>699</v>
      </c>
      <c r="L327" s="56" t="str">
        <f>IF(VLOOKUP(C327,Synonyms!$A$2:$E$490,5,FALSE)=0,"",VLOOKUP(C327,Synonyms!$A$2:$E$490,5,FALSE))</f>
        <v/>
      </c>
      <c r="M327" s="56">
        <v>0</v>
      </c>
      <c r="N327" s="56">
        <v>1</v>
      </c>
      <c r="O327" s="56">
        <f t="shared" si="21"/>
        <v>0</v>
      </c>
      <c r="P327" s="56">
        <f t="shared" si="22"/>
        <v>0</v>
      </c>
      <c r="Q327" s="56" t="str">
        <f>IF(VLOOKUP(D327,Table10[],8,FALSE)=0,"",VLOOKUP(D327,Table10[],8,FALSE))</f>
        <v/>
      </c>
      <c r="R327" s="56" t="s">
        <v>1119</v>
      </c>
      <c r="S327" s="56">
        <v>0.99180000000000001</v>
      </c>
      <c r="T327" s="63">
        <f>IF(E327="nan","No CID", VLOOKUP(D327,Patents!$B$6:$V$493,13,FALSE))</f>
        <v>0</v>
      </c>
      <c r="U327" s="64" t="str">
        <f>IFERROR(VLOOKUP(D327,Patents!$B$6:$V$493,12,FALSE)/VLOOKUP(D327,Patents!$B$6:$V$493,13,FALSE),"")</f>
        <v/>
      </c>
      <c r="V327" s="64" t="str">
        <f>IFERROR(VLOOKUP(D327,Patents!$B$6:$V$493,16,FALSE)/VLOOKUP(D327,Patents!$B$6:$V$493,17,FALSE),"")</f>
        <v/>
      </c>
      <c r="W327" s="56" t="str">
        <f>IF(ISERROR(VLOOKUP(D327,'OFR Regulations'!B:D,3,FALSE)),"",VLOOKUP(D327,'OFR Regulations'!B:D,3,FALSE))</f>
        <v/>
      </c>
      <c r="X327" s="56" t="str">
        <f>IF(ISERROR(VLOOKUP(D327,'Reg List Summary'!$A$2:$D$141,4,FALSE)),"",VLOOKUP(D327,'Reg List Summary'!$A$2:$D$141,4,FALSE))</f>
        <v/>
      </c>
      <c r="Y327" s="56" t="b">
        <f t="shared" si="23"/>
        <v>1</v>
      </c>
      <c r="Z327" s="56">
        <f t="shared" si="24"/>
        <v>0</v>
      </c>
    </row>
    <row r="328" spans="1:26" x14ac:dyDescent="0.3">
      <c r="A328" s="56" t="s">
        <v>1989</v>
      </c>
      <c r="B328" s="56" t="s">
        <v>1092</v>
      </c>
      <c r="C328" s="57" t="s">
        <v>1988</v>
      </c>
      <c r="D328" s="57" t="s">
        <v>700</v>
      </c>
      <c r="E328" s="56">
        <v>14149411</v>
      </c>
      <c r="F328" s="62">
        <f>VLOOKUP(D328,Table10[],6,FALSE)</f>
        <v>0</v>
      </c>
      <c r="G328" s="62">
        <f>IF(VLOOKUP(D328,Table10[],9,FALSE)="Y",1,0)</f>
        <v>0</v>
      </c>
      <c r="H328" s="62">
        <f>VLOOKUP(D328,Table10[],4,FALSE)</f>
        <v>0</v>
      </c>
      <c r="I328" s="62">
        <f>IF(VLOOKUP(D328,Table10[],7,FALSE)="L",1,IF(VLOOKUP(D328,Table10[],7,FALSE)="H",1.5, 0))</f>
        <v>0</v>
      </c>
      <c r="J328" s="62">
        <f>IF(VLOOKUP(D328,Table10[],5,FALSE)&gt;0, 1,0)</f>
        <v>0</v>
      </c>
      <c r="K328" s="56" t="s">
        <v>701</v>
      </c>
      <c r="L328" s="56" t="str">
        <f>IF(VLOOKUP(C328,Synonyms!$A$2:$E$490,5,FALSE)=0,"",VLOOKUP(C328,Synonyms!$A$2:$E$490,5,FALSE))</f>
        <v/>
      </c>
      <c r="M328" s="56">
        <v>0</v>
      </c>
      <c r="N328" s="56">
        <v>1</v>
      </c>
      <c r="O328" s="56">
        <f t="shared" si="21"/>
        <v>0</v>
      </c>
      <c r="P328" s="56">
        <f t="shared" si="22"/>
        <v>0</v>
      </c>
      <c r="Q328" s="56" t="str">
        <f>IF(VLOOKUP(D328,Table10[],8,FALSE)=0,"",VLOOKUP(D328,Table10[],8,FALSE))</f>
        <v/>
      </c>
      <c r="R328" s="56" t="s">
        <v>1056</v>
      </c>
      <c r="S328" s="56">
        <v>0.99180000000000001</v>
      </c>
      <c r="T328" s="63">
        <f>IF(E328="nan","No CID", VLOOKUP(D328,Patents!$B$6:$V$493,13,FALSE))</f>
        <v>0</v>
      </c>
      <c r="U328" s="64" t="str">
        <f>IFERROR(VLOOKUP(D328,Patents!$B$6:$V$493,12,FALSE)/VLOOKUP(D328,Patents!$B$6:$V$493,13,FALSE),"")</f>
        <v/>
      </c>
      <c r="V328" s="64" t="str">
        <f>IFERROR(VLOOKUP(D328,Patents!$B$6:$V$493,16,FALSE)/VLOOKUP(D328,Patents!$B$6:$V$493,17,FALSE),"")</f>
        <v/>
      </c>
      <c r="W328" s="56" t="str">
        <f>IF(ISERROR(VLOOKUP(D328,'OFR Regulations'!B:D,3,FALSE)),"",VLOOKUP(D328,'OFR Regulations'!B:D,3,FALSE))</f>
        <v/>
      </c>
      <c r="X328" s="56" t="str">
        <f>IF(ISERROR(VLOOKUP(D328,'Reg List Summary'!$A$2:$D$141,4,FALSE)),"",VLOOKUP(D328,'Reg List Summary'!$A$2:$D$141,4,FALSE))</f>
        <v/>
      </c>
      <c r="Y328" s="56" t="b">
        <f t="shared" si="23"/>
        <v>1</v>
      </c>
      <c r="Z328" s="56">
        <f t="shared" si="24"/>
        <v>0</v>
      </c>
    </row>
    <row r="329" spans="1:26" x14ac:dyDescent="0.3">
      <c r="A329" s="56" t="s">
        <v>1991</v>
      </c>
      <c r="B329" s="56" t="s">
        <v>1092</v>
      </c>
      <c r="C329" s="57" t="s">
        <v>1990</v>
      </c>
      <c r="D329" s="57" t="s">
        <v>702</v>
      </c>
      <c r="E329" s="56">
        <v>86208476</v>
      </c>
      <c r="F329" s="62">
        <f>VLOOKUP(D329,Table10[],6,FALSE)</f>
        <v>0</v>
      </c>
      <c r="G329" s="62">
        <f>IF(VLOOKUP(D329,Table10[],9,FALSE)="Y",1,0)</f>
        <v>0</v>
      </c>
      <c r="H329" s="62">
        <f>VLOOKUP(D329,Table10[],4,FALSE)</f>
        <v>0</v>
      </c>
      <c r="I329" s="62">
        <f>IF(VLOOKUP(D329,Table10[],7,FALSE)="L",1,IF(VLOOKUP(D329,Table10[],7,FALSE)="H",1.5, 0))</f>
        <v>0</v>
      </c>
      <c r="J329" s="62">
        <f>IF(VLOOKUP(D329,Table10[],5,FALSE)&gt;0, 1,0)</f>
        <v>0</v>
      </c>
      <c r="K329" s="56" t="s">
        <v>703</v>
      </c>
      <c r="L329" s="56" t="str">
        <f>IF(VLOOKUP(C329,Synonyms!$A$2:$E$490,5,FALSE)=0,"",VLOOKUP(C329,Synonyms!$A$2:$E$490,5,FALSE))</f>
        <v/>
      </c>
      <c r="M329" s="56">
        <v>0</v>
      </c>
      <c r="N329" s="56">
        <v>0</v>
      </c>
      <c r="O329" s="56">
        <f t="shared" si="21"/>
        <v>0</v>
      </c>
      <c r="P329" s="56">
        <f t="shared" si="22"/>
        <v>0</v>
      </c>
      <c r="Q329" s="56" t="str">
        <f>IF(VLOOKUP(D329,Table10[],8,FALSE)=0,"",VLOOKUP(D329,Table10[],8,FALSE))</f>
        <v/>
      </c>
      <c r="R329" s="56" t="s">
        <v>1056</v>
      </c>
      <c r="S329" s="56">
        <v>0.99480000000000002</v>
      </c>
      <c r="T329" s="63">
        <f>IF(E329="nan","No CID", VLOOKUP(D329,Patents!$B$6:$V$493,13,FALSE))</f>
        <v>0</v>
      </c>
      <c r="U329" s="64" t="str">
        <f>IFERROR(VLOOKUP(D329,Patents!$B$6:$V$493,12,FALSE)/VLOOKUP(D329,Patents!$B$6:$V$493,13,FALSE),"")</f>
        <v/>
      </c>
      <c r="V329" s="64" t="str">
        <f>IFERROR(VLOOKUP(D329,Patents!$B$6:$V$493,16,FALSE)/VLOOKUP(D329,Patents!$B$6:$V$493,17,FALSE),"")</f>
        <v/>
      </c>
      <c r="W329" s="56" t="str">
        <f>IF(ISERROR(VLOOKUP(D329,'OFR Regulations'!B:D,3,FALSE)),"",VLOOKUP(D329,'OFR Regulations'!B:D,3,FALSE))</f>
        <v/>
      </c>
      <c r="X329" s="56" t="str">
        <f>IF(ISERROR(VLOOKUP(D329,'Reg List Summary'!$A$2:$D$141,4,FALSE)),"",VLOOKUP(D329,'Reg List Summary'!$A$2:$D$141,4,FALSE))</f>
        <v/>
      </c>
      <c r="Y329" s="56" t="b">
        <f t="shared" si="23"/>
        <v>1</v>
      </c>
      <c r="Z329" s="56">
        <f t="shared" si="24"/>
        <v>0</v>
      </c>
    </row>
    <row r="330" spans="1:26" x14ac:dyDescent="0.3">
      <c r="A330" s="56" t="s">
        <v>1993</v>
      </c>
      <c r="B330" s="56" t="s">
        <v>1092</v>
      </c>
      <c r="C330" s="57" t="s">
        <v>1992</v>
      </c>
      <c r="D330" s="57" t="s">
        <v>704</v>
      </c>
      <c r="E330" s="56">
        <v>86208477</v>
      </c>
      <c r="F330" s="62">
        <f>VLOOKUP(D330,Table10[],6,FALSE)</f>
        <v>0</v>
      </c>
      <c r="G330" s="62">
        <f>IF(VLOOKUP(D330,Table10[],9,FALSE)="Y",1,0)</f>
        <v>0</v>
      </c>
      <c r="H330" s="62">
        <f>VLOOKUP(D330,Table10[],4,FALSE)</f>
        <v>0</v>
      </c>
      <c r="I330" s="62">
        <f>IF(VLOOKUP(D330,Table10[],7,FALSE)="L",1,IF(VLOOKUP(D330,Table10[],7,FALSE)="H",1.5, 0))</f>
        <v>0</v>
      </c>
      <c r="J330" s="62">
        <f>IF(VLOOKUP(D330,Table10[],5,FALSE)&gt;0, 1,0)</f>
        <v>0</v>
      </c>
      <c r="K330" s="56" t="s">
        <v>705</v>
      </c>
      <c r="L330" s="56" t="str">
        <f>IF(VLOOKUP(C330,Synonyms!$A$2:$E$490,5,FALSE)=0,"",VLOOKUP(C330,Synonyms!$A$2:$E$490,5,FALSE))</f>
        <v/>
      </c>
      <c r="M330" s="56">
        <v>0</v>
      </c>
      <c r="N330" s="56">
        <v>1</v>
      </c>
      <c r="O330" s="56">
        <f t="shared" si="21"/>
        <v>0</v>
      </c>
      <c r="P330" s="56">
        <f t="shared" si="22"/>
        <v>0</v>
      </c>
      <c r="Q330" s="56" t="str">
        <f>IF(VLOOKUP(D330,Table10[],8,FALSE)=0,"",VLOOKUP(D330,Table10[],8,FALSE))</f>
        <v/>
      </c>
      <c r="R330" s="56" t="s">
        <v>1119</v>
      </c>
      <c r="S330" s="56">
        <v>0.99539999999999995</v>
      </c>
      <c r="T330" s="63">
        <f>IF(E330="nan","No CID", VLOOKUP(D330,Patents!$B$6:$V$493,13,FALSE))</f>
        <v>0</v>
      </c>
      <c r="U330" s="64" t="str">
        <f>IFERROR(VLOOKUP(D330,Patents!$B$6:$V$493,12,FALSE)/VLOOKUP(D330,Patents!$B$6:$V$493,13,FALSE),"")</f>
        <v/>
      </c>
      <c r="V330" s="64" t="str">
        <f>IFERROR(VLOOKUP(D330,Patents!$B$6:$V$493,16,FALSE)/VLOOKUP(D330,Patents!$B$6:$V$493,17,FALSE),"")</f>
        <v/>
      </c>
      <c r="W330" s="56" t="str">
        <f>IF(ISERROR(VLOOKUP(D330,'OFR Regulations'!B:D,3,FALSE)),"",VLOOKUP(D330,'OFR Regulations'!B:D,3,FALSE))</f>
        <v/>
      </c>
      <c r="X330" s="56" t="str">
        <f>IF(ISERROR(VLOOKUP(D330,'Reg List Summary'!$A$2:$D$141,4,FALSE)),"",VLOOKUP(D330,'Reg List Summary'!$A$2:$D$141,4,FALSE))</f>
        <v/>
      </c>
      <c r="Y330" s="56" t="b">
        <f t="shared" si="23"/>
        <v>1</v>
      </c>
      <c r="Z330" s="56">
        <f t="shared" si="24"/>
        <v>0</v>
      </c>
    </row>
    <row r="331" spans="1:26" x14ac:dyDescent="0.3">
      <c r="A331" s="56" t="s">
        <v>1995</v>
      </c>
      <c r="B331" s="56" t="s">
        <v>1092</v>
      </c>
      <c r="C331" s="57" t="s">
        <v>1994</v>
      </c>
      <c r="D331" s="57" t="s">
        <v>706</v>
      </c>
      <c r="E331" s="56">
        <v>86208478</v>
      </c>
      <c r="F331" s="62">
        <f>VLOOKUP(D331,Table10[],6,FALSE)</f>
        <v>0</v>
      </c>
      <c r="G331" s="62">
        <f>IF(VLOOKUP(D331,Table10[],9,FALSE)="Y",1,0)</f>
        <v>0</v>
      </c>
      <c r="H331" s="62">
        <f>VLOOKUP(D331,Table10[],4,FALSE)</f>
        <v>0</v>
      </c>
      <c r="I331" s="62">
        <f>IF(VLOOKUP(D331,Table10[],7,FALSE)="L",1,IF(VLOOKUP(D331,Table10[],7,FALSE)="H",1.5, 0))</f>
        <v>0</v>
      </c>
      <c r="J331" s="62">
        <f>IF(VLOOKUP(D331,Table10[],5,FALSE)&gt;0, 1,0)</f>
        <v>0</v>
      </c>
      <c r="K331" s="56" t="s">
        <v>707</v>
      </c>
      <c r="L331" s="56" t="str">
        <f>IF(VLOOKUP(C331,Synonyms!$A$2:$E$490,5,FALSE)=0,"",VLOOKUP(C331,Synonyms!$A$2:$E$490,5,FALSE))</f>
        <v/>
      </c>
      <c r="M331" s="56">
        <v>0</v>
      </c>
      <c r="N331" s="56">
        <v>1</v>
      </c>
      <c r="O331" s="56">
        <f t="shared" si="21"/>
        <v>0</v>
      </c>
      <c r="P331" s="56">
        <f t="shared" si="22"/>
        <v>0</v>
      </c>
      <c r="Q331" s="56" t="str">
        <f>IF(VLOOKUP(D331,Table10[],8,FALSE)=0,"",VLOOKUP(D331,Table10[],8,FALSE))</f>
        <v/>
      </c>
      <c r="R331" s="56" t="s">
        <v>1119</v>
      </c>
      <c r="S331" s="56">
        <v>0.98839999999999995</v>
      </c>
      <c r="T331" s="63">
        <f>IF(E331="nan","No CID", VLOOKUP(D331,Patents!$B$6:$V$493,13,FALSE))</f>
        <v>0</v>
      </c>
      <c r="U331" s="64" t="str">
        <f>IFERROR(VLOOKUP(D331,Patents!$B$6:$V$493,12,FALSE)/VLOOKUP(D331,Patents!$B$6:$V$493,13,FALSE),"")</f>
        <v/>
      </c>
      <c r="V331" s="64" t="str">
        <f>IFERROR(VLOOKUP(D331,Patents!$B$6:$V$493,16,FALSE)/VLOOKUP(D331,Patents!$B$6:$V$493,17,FALSE),"")</f>
        <v/>
      </c>
      <c r="W331" s="56" t="str">
        <f>IF(ISERROR(VLOOKUP(D331,'OFR Regulations'!B:D,3,FALSE)),"",VLOOKUP(D331,'OFR Regulations'!B:D,3,FALSE))</f>
        <v/>
      </c>
      <c r="X331" s="56" t="str">
        <f>IF(ISERROR(VLOOKUP(D331,'Reg List Summary'!$A$2:$D$141,4,FALSE)),"",VLOOKUP(D331,'Reg List Summary'!$A$2:$D$141,4,FALSE))</f>
        <v/>
      </c>
      <c r="Y331" s="56" t="b">
        <f t="shared" si="23"/>
        <v>1</v>
      </c>
      <c r="Z331" s="56">
        <f t="shared" si="24"/>
        <v>0</v>
      </c>
    </row>
    <row r="332" spans="1:26" x14ac:dyDescent="0.3">
      <c r="A332" s="56" t="s">
        <v>1997</v>
      </c>
      <c r="B332" s="56" t="s">
        <v>1092</v>
      </c>
      <c r="C332" s="57" t="s">
        <v>1996</v>
      </c>
      <c r="D332" s="57" t="s">
        <v>714</v>
      </c>
      <c r="E332" s="56">
        <v>53485723</v>
      </c>
      <c r="F332" s="62">
        <f>VLOOKUP(D332,Table10[],6,FALSE)</f>
        <v>0</v>
      </c>
      <c r="G332" s="62">
        <f>IF(VLOOKUP(D332,Table10[],9,FALSE)="Y",1,0)</f>
        <v>0</v>
      </c>
      <c r="H332" s="62">
        <f>VLOOKUP(D332,Table10[],4,FALSE)</f>
        <v>0</v>
      </c>
      <c r="I332" s="62">
        <f>IF(VLOOKUP(D332,Table10[],7,FALSE)="L",1,IF(VLOOKUP(D332,Table10[],7,FALSE)="H",1.5, 0))</f>
        <v>0</v>
      </c>
      <c r="J332" s="62">
        <f>IF(VLOOKUP(D332,Table10[],5,FALSE)&gt;0, 1,0)</f>
        <v>0</v>
      </c>
      <c r="K332" s="56" t="s">
        <v>715</v>
      </c>
      <c r="L332" s="56" t="str">
        <f>IF(VLOOKUP(C332,Synonyms!$A$2:$E$490,5,FALSE)=0,"",VLOOKUP(C332,Synonyms!$A$2:$E$490,5,FALSE))</f>
        <v>BDE-191</v>
      </c>
      <c r="M332" s="56">
        <v>0</v>
      </c>
      <c r="N332" s="56">
        <v>0</v>
      </c>
      <c r="O332" s="56">
        <f t="shared" si="21"/>
        <v>0</v>
      </c>
      <c r="P332" s="56">
        <f t="shared" si="22"/>
        <v>0</v>
      </c>
      <c r="Q332" s="56">
        <f>IF(VLOOKUP(D332,Table10[],8,FALSE)=0,"",VLOOKUP(D332,Table10[],8,FALSE))</f>
        <v>1</v>
      </c>
      <c r="R332" s="56" t="s">
        <v>1056</v>
      </c>
      <c r="S332" s="56">
        <v>0.997</v>
      </c>
      <c r="T332" s="63">
        <f>IF(E332="nan","No CID", VLOOKUP(D332,Patents!$B$6:$V$493,13,FALSE))</f>
        <v>8</v>
      </c>
      <c r="U332" s="64">
        <f>IFERROR(VLOOKUP(D332,Patents!$B$6:$V$493,12,FALSE)/VLOOKUP(D332,Patents!$B$6:$V$493,13,FALSE),"")</f>
        <v>1</v>
      </c>
      <c r="V332" s="64" t="str">
        <f>IFERROR(VLOOKUP(D332,Patents!$B$6:$V$493,16,FALSE)/VLOOKUP(D332,Patents!$B$6:$V$493,17,FALSE),"")</f>
        <v/>
      </c>
      <c r="W332" s="56" t="str">
        <f>IF(ISERROR(VLOOKUP(D332,'OFR Regulations'!B:D,3,FALSE)),"",VLOOKUP(D332,'OFR Regulations'!B:D,3,FALSE))</f>
        <v/>
      </c>
      <c r="X332" s="56" t="str">
        <f>IF(ISERROR(VLOOKUP(D332,'Reg List Summary'!$A$2:$D$141,4,FALSE)),"",VLOOKUP(D332,'Reg List Summary'!$A$2:$D$141,4,FALSE))</f>
        <v/>
      </c>
      <c r="Y332" s="56" t="b">
        <f t="shared" si="23"/>
        <v>1</v>
      </c>
      <c r="Z332" s="56">
        <f t="shared" si="24"/>
        <v>0</v>
      </c>
    </row>
    <row r="333" spans="1:26" x14ac:dyDescent="0.3">
      <c r="A333" s="56" t="s">
        <v>1999</v>
      </c>
      <c r="B333" s="56" t="s">
        <v>1092</v>
      </c>
      <c r="C333" s="57" t="s">
        <v>1998</v>
      </c>
      <c r="D333" s="57" t="s">
        <v>716</v>
      </c>
      <c r="E333" s="56">
        <v>86208479</v>
      </c>
      <c r="F333" s="62">
        <f>VLOOKUP(D333,Table10[],6,FALSE)</f>
        <v>0</v>
      </c>
      <c r="G333" s="62">
        <f>IF(VLOOKUP(D333,Table10[],9,FALSE)="Y",1,0)</f>
        <v>0</v>
      </c>
      <c r="H333" s="62">
        <f>VLOOKUP(D333,Table10[],4,FALSE)</f>
        <v>0</v>
      </c>
      <c r="I333" s="62">
        <f>IF(VLOOKUP(D333,Table10[],7,FALSE)="L",1,IF(VLOOKUP(D333,Table10[],7,FALSE)="H",1.5, 0))</f>
        <v>0</v>
      </c>
      <c r="J333" s="62">
        <f>IF(VLOOKUP(D333,Table10[],5,FALSE)&gt;0, 1,0)</f>
        <v>0</v>
      </c>
      <c r="K333" s="56" t="s">
        <v>717</v>
      </c>
      <c r="L333" s="56" t="str">
        <f>IF(VLOOKUP(C333,Synonyms!$A$2:$E$490,5,FALSE)=0,"",VLOOKUP(C333,Synonyms!$A$2:$E$490,5,FALSE))</f>
        <v/>
      </c>
      <c r="M333" s="56">
        <v>0</v>
      </c>
      <c r="N333" s="56">
        <v>1</v>
      </c>
      <c r="O333" s="56">
        <f t="shared" si="21"/>
        <v>0</v>
      </c>
      <c r="P333" s="56">
        <f t="shared" si="22"/>
        <v>0</v>
      </c>
      <c r="Q333" s="56" t="str">
        <f>IF(VLOOKUP(D333,Table10[],8,FALSE)=0,"",VLOOKUP(D333,Table10[],8,FALSE))</f>
        <v/>
      </c>
      <c r="R333" s="56" t="s">
        <v>1119</v>
      </c>
      <c r="S333" s="56">
        <v>0.99480000000000002</v>
      </c>
      <c r="T333" s="63">
        <f>IF(E333="nan","No CID", VLOOKUP(D333,Patents!$B$6:$V$493,13,FALSE))</f>
        <v>0</v>
      </c>
      <c r="U333" s="64" t="str">
        <f>IFERROR(VLOOKUP(D333,Patents!$B$6:$V$493,12,FALSE)/VLOOKUP(D333,Patents!$B$6:$V$493,13,FALSE),"")</f>
        <v/>
      </c>
      <c r="V333" s="64" t="str">
        <f>IFERROR(VLOOKUP(D333,Patents!$B$6:$V$493,16,FALSE)/VLOOKUP(D333,Patents!$B$6:$V$493,17,FALSE),"")</f>
        <v/>
      </c>
      <c r="W333" s="56" t="str">
        <f>IF(ISERROR(VLOOKUP(D333,'OFR Regulations'!B:D,3,FALSE)),"",VLOOKUP(D333,'OFR Regulations'!B:D,3,FALSE))</f>
        <v/>
      </c>
      <c r="X333" s="56" t="str">
        <f>IF(ISERROR(VLOOKUP(D333,'Reg List Summary'!$A$2:$D$141,4,FALSE)),"",VLOOKUP(D333,'Reg List Summary'!$A$2:$D$141,4,FALSE))</f>
        <v/>
      </c>
      <c r="Y333" s="56" t="b">
        <f t="shared" si="23"/>
        <v>1</v>
      </c>
      <c r="Z333" s="56">
        <f t="shared" si="24"/>
        <v>0</v>
      </c>
    </row>
    <row r="334" spans="1:26" x14ac:dyDescent="0.3">
      <c r="A334" s="56" t="s">
        <v>2001</v>
      </c>
      <c r="B334" s="56" t="s">
        <v>1092</v>
      </c>
      <c r="C334" s="57" t="s">
        <v>2000</v>
      </c>
      <c r="D334" s="57" t="s">
        <v>718</v>
      </c>
      <c r="E334" s="56">
        <v>13847957</v>
      </c>
      <c r="F334" s="62">
        <f>VLOOKUP(D334,Table10[],6,FALSE)</f>
        <v>0</v>
      </c>
      <c r="G334" s="62">
        <f>IF(VLOOKUP(D334,Table10[],9,FALSE)="Y",1,0)</f>
        <v>0</v>
      </c>
      <c r="H334" s="62">
        <f>VLOOKUP(D334,Table10[],4,FALSE)</f>
        <v>0</v>
      </c>
      <c r="I334" s="62">
        <f>IF(VLOOKUP(D334,Table10[],7,FALSE)="L",1,IF(VLOOKUP(D334,Table10[],7,FALSE)="H",1.5, 0))</f>
        <v>0</v>
      </c>
      <c r="J334" s="62">
        <f>IF(VLOOKUP(D334,Table10[],5,FALSE)&gt;0, 1,0)</f>
        <v>0</v>
      </c>
      <c r="K334" s="56" t="s">
        <v>719</v>
      </c>
      <c r="L334" s="56" t="str">
        <f>IF(VLOOKUP(C334,Synonyms!$A$2:$E$490,5,FALSE)=0,"",VLOOKUP(C334,Synonyms!$A$2:$E$490,5,FALSE))</f>
        <v>BDE-195</v>
      </c>
      <c r="M334" s="56">
        <v>0</v>
      </c>
      <c r="N334" s="56">
        <v>1</v>
      </c>
      <c r="O334" s="56">
        <f t="shared" si="21"/>
        <v>0</v>
      </c>
      <c r="P334" s="56">
        <f t="shared" si="22"/>
        <v>0</v>
      </c>
      <c r="Q334" s="56" t="str">
        <f>IF(VLOOKUP(D334,Table10[],8,FALSE)=0,"",VLOOKUP(D334,Table10[],8,FALSE))</f>
        <v/>
      </c>
      <c r="R334" s="56" t="s">
        <v>1056</v>
      </c>
      <c r="S334" s="56">
        <v>0.99539999999999995</v>
      </c>
      <c r="T334" s="63">
        <f>IF(E334="nan","No CID", VLOOKUP(D334,Patents!$B$6:$V$493,13,FALSE))</f>
        <v>1956</v>
      </c>
      <c r="U334" s="64">
        <f>IFERROR(VLOOKUP(D334,Patents!$B$6:$V$493,12,FALSE)/VLOOKUP(D334,Patents!$B$6:$V$493,13,FALSE),"")</f>
        <v>0.7341513292433538</v>
      </c>
      <c r="V334" s="64">
        <f>IFERROR(VLOOKUP(D334,Patents!$B$6:$V$493,16,FALSE)/VLOOKUP(D334,Patents!$B$6:$V$493,17,FALSE),"")</f>
        <v>0.6938202247191011</v>
      </c>
      <c r="W334" s="56" t="str">
        <f>IF(ISERROR(VLOOKUP(D334,'OFR Regulations'!B:D,3,FALSE)),"",VLOOKUP(D334,'OFR Regulations'!B:D,3,FALSE))</f>
        <v/>
      </c>
      <c r="X334" s="56" t="str">
        <f>IF(ISERROR(VLOOKUP(D334,'Reg List Summary'!$A$2:$D$141,4,FALSE)),"",VLOOKUP(D334,'Reg List Summary'!$A$2:$D$141,4,FALSE))</f>
        <v/>
      </c>
      <c r="Y334" s="56" t="b">
        <f t="shared" si="23"/>
        <v>1</v>
      </c>
      <c r="Z334" s="56">
        <f t="shared" si="24"/>
        <v>0</v>
      </c>
    </row>
    <row r="335" spans="1:26" x14ac:dyDescent="0.3">
      <c r="A335" s="56" t="s">
        <v>2003</v>
      </c>
      <c r="B335" s="56" t="s">
        <v>1092</v>
      </c>
      <c r="C335" s="57" t="s">
        <v>2002</v>
      </c>
      <c r="D335" s="57" t="s">
        <v>726</v>
      </c>
      <c r="E335" s="56">
        <v>71363036</v>
      </c>
      <c r="F335" s="62">
        <f>VLOOKUP(D335,Table10[],6,FALSE)</f>
        <v>0</v>
      </c>
      <c r="G335" s="62">
        <f>IF(VLOOKUP(D335,Table10[],9,FALSE)="Y",1,0)</f>
        <v>0</v>
      </c>
      <c r="H335" s="62">
        <f>VLOOKUP(D335,Table10[],4,FALSE)</f>
        <v>0</v>
      </c>
      <c r="I335" s="62">
        <f>IF(VLOOKUP(D335,Table10[],7,FALSE)="L",1,IF(VLOOKUP(D335,Table10[],7,FALSE)="H",1.5, 0))</f>
        <v>0</v>
      </c>
      <c r="J335" s="62">
        <f>IF(VLOOKUP(D335,Table10[],5,FALSE)&gt;0, 1,0)</f>
        <v>0</v>
      </c>
      <c r="K335" s="56" t="s">
        <v>727</v>
      </c>
      <c r="L335" s="56" t="str">
        <f>IF(VLOOKUP(C335,Synonyms!$A$2:$E$490,5,FALSE)=0,"",VLOOKUP(C335,Synonyms!$A$2:$E$490,5,FALSE))</f>
        <v/>
      </c>
      <c r="M335" s="56">
        <v>0</v>
      </c>
      <c r="N335" s="56">
        <v>0</v>
      </c>
      <c r="O335" s="56">
        <f t="shared" si="21"/>
        <v>0</v>
      </c>
      <c r="P335" s="56">
        <f t="shared" si="22"/>
        <v>0</v>
      </c>
      <c r="Q335" s="56">
        <f>IF(VLOOKUP(D335,Table10[],8,FALSE)=0,"",VLOOKUP(D335,Table10[],8,FALSE))</f>
        <v>6</v>
      </c>
      <c r="R335" s="56" t="s">
        <v>1056</v>
      </c>
      <c r="S335" s="56">
        <v>0.997</v>
      </c>
      <c r="T335" s="63">
        <f>IF(E335="nan","No CID", VLOOKUP(D335,Patents!$B$6:$V$493,13,FALSE))</f>
        <v>18</v>
      </c>
      <c r="U335" s="64">
        <f>IFERROR(VLOOKUP(D335,Patents!$B$6:$V$493,12,FALSE)/VLOOKUP(D335,Patents!$B$6:$V$493,13,FALSE),"")</f>
        <v>1</v>
      </c>
      <c r="V335" s="64">
        <f>IFERROR(VLOOKUP(D335,Patents!$B$6:$V$493,16,FALSE)/VLOOKUP(D335,Patents!$B$6:$V$493,17,FALSE),"")</f>
        <v>1</v>
      </c>
      <c r="W335" s="56" t="str">
        <f>IF(ISERROR(VLOOKUP(D335,'OFR Regulations'!B:D,3,FALSE)),"",VLOOKUP(D335,'OFR Regulations'!B:D,3,FALSE))</f>
        <v/>
      </c>
      <c r="X335" s="56" t="str">
        <f>IF(ISERROR(VLOOKUP(D335,'Reg List Summary'!$A$2:$D$141,4,FALSE)),"",VLOOKUP(D335,'Reg List Summary'!$A$2:$D$141,4,FALSE))</f>
        <v/>
      </c>
      <c r="Y335" s="56" t="b">
        <f t="shared" si="23"/>
        <v>1</v>
      </c>
      <c r="Z335" s="56">
        <f t="shared" si="24"/>
        <v>0</v>
      </c>
    </row>
    <row r="336" spans="1:26" x14ac:dyDescent="0.3">
      <c r="A336" s="56" t="s">
        <v>2005</v>
      </c>
      <c r="B336" s="56" t="s">
        <v>1092</v>
      </c>
      <c r="C336" s="57" t="s">
        <v>2004</v>
      </c>
      <c r="D336" s="57" t="s">
        <v>732</v>
      </c>
      <c r="E336" s="56">
        <v>72941819</v>
      </c>
      <c r="F336" s="62">
        <f>VLOOKUP(D336,Table10[],6,FALSE)</f>
        <v>0</v>
      </c>
      <c r="G336" s="62">
        <f>IF(VLOOKUP(D336,Table10[],9,FALSE)="Y",1,0)</f>
        <v>0</v>
      </c>
      <c r="H336" s="62">
        <f>VLOOKUP(D336,Table10[],4,FALSE)</f>
        <v>0</v>
      </c>
      <c r="I336" s="62">
        <f>IF(VLOOKUP(D336,Table10[],7,FALSE)="L",1,IF(VLOOKUP(D336,Table10[],7,FALSE)="H",1.5, 0))</f>
        <v>0</v>
      </c>
      <c r="J336" s="62">
        <f>IF(VLOOKUP(D336,Table10[],5,FALSE)&gt;0, 1,0)</f>
        <v>0</v>
      </c>
      <c r="K336" s="56" t="s">
        <v>733</v>
      </c>
      <c r="L336" s="56" t="str">
        <f>IF(VLOOKUP(C336,Synonyms!$A$2:$E$490,5,FALSE)=0,"",VLOOKUP(C336,Synonyms!$A$2:$E$490,5,FALSE))</f>
        <v/>
      </c>
      <c r="M336" s="56">
        <v>0</v>
      </c>
      <c r="N336" s="56">
        <v>1</v>
      </c>
      <c r="O336" s="56">
        <f t="shared" si="21"/>
        <v>0</v>
      </c>
      <c r="P336" s="56">
        <f t="shared" si="22"/>
        <v>0</v>
      </c>
      <c r="Q336" s="56" t="str">
        <f>IF(VLOOKUP(D336,Table10[],8,FALSE)=0,"",VLOOKUP(D336,Table10[],8,FALSE))</f>
        <v/>
      </c>
      <c r="R336" s="56" t="s">
        <v>1056</v>
      </c>
      <c r="S336" s="56">
        <v>0.99539999999999995</v>
      </c>
      <c r="T336" s="63">
        <f>IF(E336="nan","No CID", VLOOKUP(D336,Patents!$B$6:$V$493,13,FALSE))</f>
        <v>0</v>
      </c>
      <c r="U336" s="64" t="str">
        <f>IFERROR(VLOOKUP(D336,Patents!$B$6:$V$493,12,FALSE)/VLOOKUP(D336,Patents!$B$6:$V$493,13,FALSE),"")</f>
        <v/>
      </c>
      <c r="V336" s="64" t="str">
        <f>IFERROR(VLOOKUP(D336,Patents!$B$6:$V$493,16,FALSE)/VLOOKUP(D336,Patents!$B$6:$V$493,17,FALSE),"")</f>
        <v/>
      </c>
      <c r="W336" s="56" t="str">
        <f>IF(ISERROR(VLOOKUP(D336,'OFR Regulations'!B:D,3,FALSE)),"",VLOOKUP(D336,'OFR Regulations'!B:D,3,FALSE))</f>
        <v/>
      </c>
      <c r="X336" s="56" t="str">
        <f>IF(ISERROR(VLOOKUP(D336,'Reg List Summary'!$A$2:$D$141,4,FALSE)),"",VLOOKUP(D336,'Reg List Summary'!$A$2:$D$141,4,FALSE))</f>
        <v/>
      </c>
      <c r="Y336" s="56" t="b">
        <f t="shared" si="23"/>
        <v>1</v>
      </c>
      <c r="Z336" s="56">
        <f t="shared" si="24"/>
        <v>0</v>
      </c>
    </row>
    <row r="337" spans="1:26" x14ac:dyDescent="0.3">
      <c r="A337" s="56" t="s">
        <v>2007</v>
      </c>
      <c r="B337" s="56" t="s">
        <v>1092</v>
      </c>
      <c r="C337" s="57" t="s">
        <v>2006</v>
      </c>
      <c r="D337" s="57" t="s">
        <v>734</v>
      </c>
      <c r="E337" s="56">
        <v>72941820</v>
      </c>
      <c r="F337" s="62">
        <f>VLOOKUP(D337,Table10[],6,FALSE)</f>
        <v>0</v>
      </c>
      <c r="G337" s="62">
        <f>IF(VLOOKUP(D337,Table10[],9,FALSE)="Y",1,0)</f>
        <v>0</v>
      </c>
      <c r="H337" s="62">
        <f>VLOOKUP(D337,Table10[],4,FALSE)</f>
        <v>0</v>
      </c>
      <c r="I337" s="62">
        <f>IF(VLOOKUP(D337,Table10[],7,FALSE)="L",1,IF(VLOOKUP(D337,Table10[],7,FALSE)="H",1.5, 0))</f>
        <v>0</v>
      </c>
      <c r="J337" s="62">
        <f>IF(VLOOKUP(D337,Table10[],5,FALSE)&gt;0, 1,0)</f>
        <v>0</v>
      </c>
      <c r="K337" s="56" t="s">
        <v>735</v>
      </c>
      <c r="L337" s="56" t="str">
        <f>IF(VLOOKUP(C337,Synonyms!$A$2:$E$490,5,FALSE)=0,"",VLOOKUP(C337,Synonyms!$A$2:$E$490,5,FALSE))</f>
        <v/>
      </c>
      <c r="M337" s="56">
        <v>0</v>
      </c>
      <c r="N337" s="56">
        <v>1</v>
      </c>
      <c r="O337" s="56">
        <f t="shared" si="21"/>
        <v>0</v>
      </c>
      <c r="P337" s="56">
        <f t="shared" si="22"/>
        <v>0</v>
      </c>
      <c r="Q337" s="56" t="str">
        <f>IF(VLOOKUP(D337,Table10[],8,FALSE)=0,"",VLOOKUP(D337,Table10[],8,FALSE))</f>
        <v/>
      </c>
      <c r="R337" s="56" t="s">
        <v>1056</v>
      </c>
      <c r="S337" s="56">
        <v>0.99480000000000002</v>
      </c>
      <c r="T337" s="63">
        <f>IF(E337="nan","No CID", VLOOKUP(D337,Patents!$B$6:$V$493,13,FALSE))</f>
        <v>0</v>
      </c>
      <c r="U337" s="64" t="str">
        <f>IFERROR(VLOOKUP(D337,Patents!$B$6:$V$493,12,FALSE)/VLOOKUP(D337,Patents!$B$6:$V$493,13,FALSE),"")</f>
        <v/>
      </c>
      <c r="V337" s="64" t="str">
        <f>IFERROR(VLOOKUP(D337,Patents!$B$6:$V$493,16,FALSE)/VLOOKUP(D337,Patents!$B$6:$V$493,17,FALSE),"")</f>
        <v/>
      </c>
      <c r="W337" s="56" t="str">
        <f>IF(ISERROR(VLOOKUP(D337,'OFR Regulations'!B:D,3,FALSE)),"",VLOOKUP(D337,'OFR Regulations'!B:D,3,FALSE))</f>
        <v/>
      </c>
      <c r="X337" s="56" t="str">
        <f>IF(ISERROR(VLOOKUP(D337,'Reg List Summary'!$A$2:$D$141,4,FALSE)),"",VLOOKUP(D337,'Reg List Summary'!$A$2:$D$141,4,FALSE))</f>
        <v/>
      </c>
      <c r="Y337" s="56" t="b">
        <f t="shared" si="23"/>
        <v>1</v>
      </c>
      <c r="Z337" s="56">
        <f t="shared" si="24"/>
        <v>0</v>
      </c>
    </row>
    <row r="338" spans="1:26" x14ac:dyDescent="0.3">
      <c r="A338" s="56" t="s">
        <v>2009</v>
      </c>
      <c r="B338" s="56" t="s">
        <v>1092</v>
      </c>
      <c r="C338" s="57" t="s">
        <v>2008</v>
      </c>
      <c r="D338" s="57" t="s">
        <v>738</v>
      </c>
      <c r="E338" s="56">
        <v>72941821</v>
      </c>
      <c r="F338" s="62">
        <f>VLOOKUP(D338,Table10[],6,FALSE)</f>
        <v>0</v>
      </c>
      <c r="G338" s="62">
        <f>IF(VLOOKUP(D338,Table10[],9,FALSE)="Y",1,0)</f>
        <v>0</v>
      </c>
      <c r="H338" s="62">
        <f>VLOOKUP(D338,Table10[],4,FALSE)</f>
        <v>0</v>
      </c>
      <c r="I338" s="62">
        <f>IF(VLOOKUP(D338,Table10[],7,FALSE)="L",1,IF(VLOOKUP(D338,Table10[],7,FALSE)="H",1.5, 0))</f>
        <v>0</v>
      </c>
      <c r="J338" s="62">
        <f>IF(VLOOKUP(D338,Table10[],5,FALSE)&gt;0, 1,0)</f>
        <v>0</v>
      </c>
      <c r="K338" s="56" t="s">
        <v>739</v>
      </c>
      <c r="L338" s="56" t="str">
        <f>IF(VLOOKUP(C338,Synonyms!$A$2:$E$490,5,FALSE)=0,"",VLOOKUP(C338,Synonyms!$A$2:$E$490,5,FALSE))</f>
        <v/>
      </c>
      <c r="M338" s="56">
        <v>0</v>
      </c>
      <c r="N338" s="56">
        <v>1</v>
      </c>
      <c r="O338" s="56">
        <f t="shared" si="21"/>
        <v>0</v>
      </c>
      <c r="P338" s="56">
        <f t="shared" si="22"/>
        <v>0</v>
      </c>
      <c r="Q338" s="56" t="str">
        <f>IF(VLOOKUP(D338,Table10[],8,FALSE)=0,"",VLOOKUP(D338,Table10[],8,FALSE))</f>
        <v/>
      </c>
      <c r="R338" s="56" t="s">
        <v>1056</v>
      </c>
      <c r="S338" s="56">
        <v>0.99539999999999995</v>
      </c>
      <c r="T338" s="63">
        <f>IF(E338="nan","No CID", VLOOKUP(D338,Patents!$B$6:$V$493,13,FALSE))</f>
        <v>1</v>
      </c>
      <c r="U338" s="64">
        <f>IFERROR(VLOOKUP(D338,Patents!$B$6:$V$493,12,FALSE)/VLOOKUP(D338,Patents!$B$6:$V$493,13,FALSE),"")</f>
        <v>1</v>
      </c>
      <c r="V338" s="64" t="str">
        <f>IFERROR(VLOOKUP(D338,Patents!$B$6:$V$493,16,FALSE)/VLOOKUP(D338,Patents!$B$6:$V$493,17,FALSE),"")</f>
        <v/>
      </c>
      <c r="W338" s="56" t="str">
        <f>IF(ISERROR(VLOOKUP(D338,'OFR Regulations'!B:D,3,FALSE)),"",VLOOKUP(D338,'OFR Regulations'!B:D,3,FALSE))</f>
        <v/>
      </c>
      <c r="X338" s="56" t="str">
        <f>IF(ISERROR(VLOOKUP(D338,'Reg List Summary'!$A$2:$D$141,4,FALSE)),"",VLOOKUP(D338,'Reg List Summary'!$A$2:$D$141,4,FALSE))</f>
        <v/>
      </c>
      <c r="Y338" s="56" t="b">
        <f t="shared" si="23"/>
        <v>1</v>
      </c>
      <c r="Z338" s="56">
        <f t="shared" si="24"/>
        <v>0</v>
      </c>
    </row>
    <row r="339" spans="1:26" x14ac:dyDescent="0.3">
      <c r="A339" s="56" t="s">
        <v>2011</v>
      </c>
      <c r="B339" s="56" t="s">
        <v>1092</v>
      </c>
      <c r="C339" s="57" t="s">
        <v>2010</v>
      </c>
      <c r="D339" s="57" t="s">
        <v>778</v>
      </c>
      <c r="E339" s="56">
        <v>72941822</v>
      </c>
      <c r="F339" s="62">
        <f>VLOOKUP(D339,Table10[],6,FALSE)</f>
        <v>0</v>
      </c>
      <c r="G339" s="62">
        <f>IF(VLOOKUP(D339,Table10[],9,FALSE)="Y",1,0)</f>
        <v>0</v>
      </c>
      <c r="H339" s="62">
        <f>VLOOKUP(D339,Table10[],4,FALSE)</f>
        <v>0</v>
      </c>
      <c r="I339" s="62">
        <f>IF(VLOOKUP(D339,Table10[],7,FALSE)="L",1,IF(VLOOKUP(D339,Table10[],7,FALSE)="H",1.5, 0))</f>
        <v>0</v>
      </c>
      <c r="J339" s="62">
        <f>IF(VLOOKUP(D339,Table10[],5,FALSE)&gt;0, 1,0)</f>
        <v>0</v>
      </c>
      <c r="K339" s="56" t="s">
        <v>779</v>
      </c>
      <c r="L339" s="56" t="str">
        <f>IF(VLOOKUP(C339,Synonyms!$A$2:$E$490,5,FALSE)=0,"",VLOOKUP(C339,Synonyms!$A$2:$E$490,5,FALSE))</f>
        <v/>
      </c>
      <c r="M339" s="56">
        <v>0</v>
      </c>
      <c r="N339" s="56">
        <v>0</v>
      </c>
      <c r="O339" s="56">
        <f t="shared" si="21"/>
        <v>0</v>
      </c>
      <c r="P339" s="56">
        <f t="shared" si="22"/>
        <v>0</v>
      </c>
      <c r="Q339" s="56">
        <f>IF(VLOOKUP(D339,Table10[],8,FALSE)=0,"",VLOOKUP(D339,Table10[],8,FALSE))</f>
        <v>2</v>
      </c>
      <c r="R339" s="56" t="s">
        <v>1056</v>
      </c>
      <c r="S339" s="56">
        <v>0.997</v>
      </c>
      <c r="T339" s="63">
        <f>IF(E339="nan","No CID", VLOOKUP(D339,Patents!$B$6:$V$493,13,FALSE))</f>
        <v>2</v>
      </c>
      <c r="U339" s="64">
        <f>IFERROR(VLOOKUP(D339,Patents!$B$6:$V$493,12,FALSE)/VLOOKUP(D339,Patents!$B$6:$V$493,13,FALSE),"")</f>
        <v>1</v>
      </c>
      <c r="V339" s="64" t="str">
        <f>IFERROR(VLOOKUP(D339,Patents!$B$6:$V$493,16,FALSE)/VLOOKUP(D339,Patents!$B$6:$V$493,17,FALSE),"")</f>
        <v/>
      </c>
      <c r="W339" s="56" t="str">
        <f>IF(ISERROR(VLOOKUP(D339,'OFR Regulations'!B:D,3,FALSE)),"",VLOOKUP(D339,'OFR Regulations'!B:D,3,FALSE))</f>
        <v/>
      </c>
      <c r="X339" s="56" t="str">
        <f>IF(ISERROR(VLOOKUP(D339,'Reg List Summary'!$A$2:$D$141,4,FALSE)),"",VLOOKUP(D339,'Reg List Summary'!$A$2:$D$141,4,FALSE))</f>
        <v/>
      </c>
      <c r="Y339" s="56" t="b">
        <f t="shared" si="23"/>
        <v>1</v>
      </c>
      <c r="Z339" s="56">
        <f t="shared" si="24"/>
        <v>0</v>
      </c>
    </row>
    <row r="340" spans="1:26" x14ac:dyDescent="0.3">
      <c r="A340" s="56" t="s">
        <v>2013</v>
      </c>
      <c r="B340" s="56" t="s">
        <v>1092</v>
      </c>
      <c r="C340" s="57" t="s">
        <v>2012</v>
      </c>
      <c r="D340" s="57" t="s">
        <v>780</v>
      </c>
      <c r="E340" s="56">
        <v>53485722</v>
      </c>
      <c r="F340" s="62">
        <f>VLOOKUP(D340,Table10[],6,FALSE)</f>
        <v>0</v>
      </c>
      <c r="G340" s="62">
        <f>IF(VLOOKUP(D340,Table10[],9,FALSE)="Y",1,0)</f>
        <v>0</v>
      </c>
      <c r="H340" s="62">
        <f>VLOOKUP(D340,Table10[],4,FALSE)</f>
        <v>0</v>
      </c>
      <c r="I340" s="62">
        <f>IF(VLOOKUP(D340,Table10[],7,FALSE)="L",1,IF(VLOOKUP(D340,Table10[],7,FALSE)="H",1.5, 0))</f>
        <v>0</v>
      </c>
      <c r="J340" s="62">
        <f>IF(VLOOKUP(D340,Table10[],5,FALSE)&gt;0, 1,0)</f>
        <v>0</v>
      </c>
      <c r="K340" s="56" t="s">
        <v>781</v>
      </c>
      <c r="L340" s="56" t="str">
        <f>IF(VLOOKUP(C340,Synonyms!$A$2:$E$490,5,FALSE)=0,"",VLOOKUP(C340,Synonyms!$A$2:$E$490,5,FALSE))</f>
        <v>BDE-204</v>
      </c>
      <c r="M340" s="56">
        <v>0</v>
      </c>
      <c r="N340" s="56">
        <v>1</v>
      </c>
      <c r="O340" s="56">
        <f t="shared" si="21"/>
        <v>0</v>
      </c>
      <c r="P340" s="56">
        <f t="shared" si="22"/>
        <v>0</v>
      </c>
      <c r="Q340" s="56" t="str">
        <f>IF(VLOOKUP(D340,Table10[],8,FALSE)=0,"",VLOOKUP(D340,Table10[],8,FALSE))</f>
        <v/>
      </c>
      <c r="R340" s="56" t="s">
        <v>1056</v>
      </c>
      <c r="S340" s="56">
        <v>0.99539999999999995</v>
      </c>
      <c r="T340" s="63">
        <f>IF(E340="nan","No CID", VLOOKUP(D340,Patents!$B$6:$V$493,13,FALSE))</f>
        <v>2</v>
      </c>
      <c r="U340" s="64">
        <f>IFERROR(VLOOKUP(D340,Patents!$B$6:$V$493,12,FALSE)/VLOOKUP(D340,Patents!$B$6:$V$493,13,FALSE),"")</f>
        <v>1</v>
      </c>
      <c r="V340" s="64" t="str">
        <f>IFERROR(VLOOKUP(D340,Patents!$B$6:$V$493,16,FALSE)/VLOOKUP(D340,Patents!$B$6:$V$493,17,FALSE),"")</f>
        <v/>
      </c>
      <c r="W340" s="56" t="str">
        <f>IF(ISERROR(VLOOKUP(D340,'OFR Regulations'!B:D,3,FALSE)),"",VLOOKUP(D340,'OFR Regulations'!B:D,3,FALSE))</f>
        <v/>
      </c>
      <c r="X340" s="56" t="str">
        <f>IF(ISERROR(VLOOKUP(D340,'Reg List Summary'!$A$2:$D$141,4,FALSE)),"",VLOOKUP(D340,'Reg List Summary'!$A$2:$D$141,4,FALSE))</f>
        <v/>
      </c>
      <c r="Y340" s="56" t="b">
        <f t="shared" si="23"/>
        <v>1</v>
      </c>
      <c r="Z340" s="56">
        <f t="shared" si="24"/>
        <v>0</v>
      </c>
    </row>
    <row r="341" spans="1:26" x14ac:dyDescent="0.3">
      <c r="A341" s="56" t="s">
        <v>2015</v>
      </c>
      <c r="B341" s="56" t="s">
        <v>1092</v>
      </c>
      <c r="C341" s="57" t="s">
        <v>2014</v>
      </c>
      <c r="D341" s="57" t="s">
        <v>794</v>
      </c>
      <c r="E341" s="56">
        <v>16212145</v>
      </c>
      <c r="F341" s="62">
        <f>VLOOKUP(D341,Table10[],6,FALSE)</f>
        <v>0</v>
      </c>
      <c r="G341" s="62">
        <f>IF(VLOOKUP(D341,Table10[],9,FALSE)="Y",1,0)</f>
        <v>0</v>
      </c>
      <c r="H341" s="62">
        <f>VLOOKUP(D341,Table10[],4,FALSE)</f>
        <v>0</v>
      </c>
      <c r="I341" s="62">
        <f>IF(VLOOKUP(D341,Table10[],7,FALSE)="L",1,IF(VLOOKUP(D341,Table10[],7,FALSE)="H",1.5, 0))</f>
        <v>0</v>
      </c>
      <c r="J341" s="62">
        <f>IF(VLOOKUP(D341,Table10[],5,FALSE)&gt;0, 1,0)</f>
        <v>0</v>
      </c>
      <c r="K341" s="56" t="s">
        <v>795</v>
      </c>
      <c r="L341" s="56" t="str">
        <f>IF(VLOOKUP(C341,Synonyms!$A$2:$E$490,5,FALSE)=0,"",VLOOKUP(C341,Synonyms!$A$2:$E$490,5,FALSE))</f>
        <v>BDE-205</v>
      </c>
      <c r="M341" s="56">
        <v>0</v>
      </c>
      <c r="N341" s="56">
        <v>1</v>
      </c>
      <c r="O341" s="56">
        <f t="shared" si="21"/>
        <v>0</v>
      </c>
      <c r="P341" s="56">
        <f t="shared" si="22"/>
        <v>0</v>
      </c>
      <c r="Q341" s="56">
        <f>IF(VLOOKUP(D341,Table10[],8,FALSE)=0,"",VLOOKUP(D341,Table10[],8,FALSE))</f>
        <v>1</v>
      </c>
      <c r="R341" s="56" t="s">
        <v>1056</v>
      </c>
      <c r="S341" s="56">
        <v>0.99539999999999995</v>
      </c>
      <c r="T341" s="63">
        <f>IF(E341="nan","No CID", VLOOKUP(D341,Patents!$B$6:$V$493,13,FALSE))</f>
        <v>4</v>
      </c>
      <c r="U341" s="64">
        <f>IFERROR(VLOOKUP(D341,Patents!$B$6:$V$493,12,FALSE)/VLOOKUP(D341,Patents!$B$6:$V$493,13,FALSE),"")</f>
        <v>1</v>
      </c>
      <c r="V341" s="64">
        <f>IFERROR(VLOOKUP(D341,Patents!$B$6:$V$493,16,FALSE)/VLOOKUP(D341,Patents!$B$6:$V$493,17,FALSE),"")</f>
        <v>1</v>
      </c>
      <c r="W341" s="56" t="str">
        <f>IF(ISERROR(VLOOKUP(D341,'OFR Regulations'!B:D,3,FALSE)),"",VLOOKUP(D341,'OFR Regulations'!B:D,3,FALSE))</f>
        <v/>
      </c>
      <c r="X341" s="56" t="str">
        <f>IF(ISERROR(VLOOKUP(D341,'Reg List Summary'!$A$2:$D$141,4,FALSE)),"",VLOOKUP(D341,'Reg List Summary'!$A$2:$D$141,4,FALSE))</f>
        <v/>
      </c>
      <c r="Y341" s="56" t="b">
        <f t="shared" si="23"/>
        <v>1</v>
      </c>
      <c r="Z341" s="56">
        <f t="shared" si="24"/>
        <v>0</v>
      </c>
    </row>
    <row r="342" spans="1:26" x14ac:dyDescent="0.3">
      <c r="A342" s="56" t="s">
        <v>1373</v>
      </c>
      <c r="B342" s="56" t="s">
        <v>1092</v>
      </c>
      <c r="C342" s="57" t="s">
        <v>1372</v>
      </c>
      <c r="D342" s="57" t="s">
        <v>810</v>
      </c>
      <c r="E342" s="56">
        <v>17921073</v>
      </c>
      <c r="F342" s="62">
        <f>VLOOKUP(D342,Table10[],6,FALSE)</f>
        <v>0</v>
      </c>
      <c r="G342" s="62">
        <f>IF(VLOOKUP(D342,Table10[],9,FALSE)="Y",1,0)</f>
        <v>0</v>
      </c>
      <c r="H342" s="62">
        <f>VLOOKUP(D342,Table10[],4,FALSE)</f>
        <v>0</v>
      </c>
      <c r="I342" s="62">
        <f>IF(VLOOKUP(D342,Table10[],7,FALSE)="L",1,IF(VLOOKUP(D342,Table10[],7,FALSE)="H",1.5, 0))</f>
        <v>0</v>
      </c>
      <c r="J342" s="62">
        <f>IF(VLOOKUP(D342,Table10[],5,FALSE)&gt;0, 1,0)</f>
        <v>0</v>
      </c>
      <c r="K342" s="56" t="s">
        <v>811</v>
      </c>
      <c r="L342" s="56" t="str">
        <f>IF(VLOOKUP(C342,Synonyms!$A$2:$E$490,5,FALSE)=0,"",VLOOKUP(C342,Synonyms!$A$2:$E$490,5,FALSE))</f>
        <v/>
      </c>
      <c r="M342" s="56">
        <v>0</v>
      </c>
      <c r="N342" s="56">
        <v>1</v>
      </c>
      <c r="O342" s="56">
        <f t="shared" si="21"/>
        <v>0</v>
      </c>
      <c r="P342" s="56">
        <f t="shared" si="22"/>
        <v>0</v>
      </c>
      <c r="Q342" s="56" t="str">
        <f>IF(VLOOKUP(D342,Table10[],8,FALSE)=0,"",VLOOKUP(D342,Table10[],8,FALSE))</f>
        <v/>
      </c>
      <c r="R342" s="56" t="s">
        <v>1119</v>
      </c>
      <c r="S342" s="56">
        <v>0.96889999999999998</v>
      </c>
      <c r="T342" s="63">
        <f>IF(E342="nan","No CID", VLOOKUP(D342,Patents!$B$6:$V$493,13,FALSE))</f>
        <v>77</v>
      </c>
      <c r="U342" s="64">
        <f>IFERROR(VLOOKUP(D342,Patents!$B$6:$V$493,12,FALSE)/VLOOKUP(D342,Patents!$B$6:$V$493,13,FALSE),"")</f>
        <v>0.22077922077922077</v>
      </c>
      <c r="V342" s="64" t="str">
        <f>IFERROR(VLOOKUP(D342,Patents!$B$6:$V$493,16,FALSE)/VLOOKUP(D342,Patents!$B$6:$V$493,17,FALSE),"")</f>
        <v/>
      </c>
      <c r="W342" s="56" t="str">
        <f>IF(ISERROR(VLOOKUP(D342,'OFR Regulations'!B:D,3,FALSE)),"",VLOOKUP(D342,'OFR Regulations'!B:D,3,FALSE))</f>
        <v/>
      </c>
      <c r="X342" s="56" t="str">
        <f>IF(ISERROR(VLOOKUP(D342,'Reg List Summary'!$A$2:$D$141,4,FALSE)),"",VLOOKUP(D342,'Reg List Summary'!$A$2:$D$141,4,FALSE))</f>
        <v/>
      </c>
      <c r="Y342" s="56" t="b">
        <f t="shared" si="23"/>
        <v>1</v>
      </c>
      <c r="Z342" s="56">
        <f t="shared" si="24"/>
        <v>0</v>
      </c>
    </row>
    <row r="343" spans="1:26" x14ac:dyDescent="0.3">
      <c r="A343" s="56" t="s">
        <v>1375</v>
      </c>
      <c r="B343" s="56" t="s">
        <v>1064</v>
      </c>
      <c r="C343" s="57" t="s">
        <v>1374</v>
      </c>
      <c r="D343" s="57" t="s">
        <v>136</v>
      </c>
      <c r="E343" s="56" t="s">
        <v>1240</v>
      </c>
      <c r="F343" s="62">
        <f>VLOOKUP(D343,Table10[],6,FALSE)</f>
        <v>0</v>
      </c>
      <c r="G343" s="62">
        <f>IF(VLOOKUP(D343,Table10[],9,FALSE)="Y",1,0)</f>
        <v>0</v>
      </c>
      <c r="H343" s="62">
        <f>VLOOKUP(D343,Table10[],4,FALSE)</f>
        <v>0</v>
      </c>
      <c r="I343" s="62">
        <f>IF(VLOOKUP(D343,Table10[],7,FALSE)="L",1,IF(VLOOKUP(D343,Table10[],7,FALSE)="H",1.5, 0))</f>
        <v>0</v>
      </c>
      <c r="J343" s="62">
        <f>IF(VLOOKUP(D343,Table10[],5,FALSE)&gt;0, 1,0)</f>
        <v>1</v>
      </c>
      <c r="K343" s="56" t="s">
        <v>137</v>
      </c>
      <c r="L343" s="56" t="str">
        <f>IF(VLOOKUP(C343,Synonyms!$A$2:$E$490,5,FALSE)=0,"",VLOOKUP(C343,Synonyms!$A$2:$E$490,5,FALSE))</f>
        <v/>
      </c>
      <c r="M343" s="56">
        <v>0</v>
      </c>
      <c r="N343" s="56">
        <v>0</v>
      </c>
      <c r="O343" s="56">
        <f t="shared" si="21"/>
        <v>0</v>
      </c>
      <c r="P343" s="56">
        <f t="shared" si="22"/>
        <v>1</v>
      </c>
      <c r="Q343" s="56" t="str">
        <f>IF(VLOOKUP(D343,Table10[],8,FALSE)=0,"",VLOOKUP(D343,Table10[],8,FALSE))</f>
        <v/>
      </c>
      <c r="R343" s="56" t="s">
        <v>1056</v>
      </c>
      <c r="S343" s="56">
        <v>0.91100000000000003</v>
      </c>
      <c r="T343" s="63" t="str">
        <f>IF(E343="nan","No CID", VLOOKUP(D343,Patents!$B$6:$V$493,13,FALSE))</f>
        <v>No CID</v>
      </c>
      <c r="U343" s="64" t="str">
        <f>IFERROR(VLOOKUP(D343,Patents!$B$6:$V$493,12,FALSE)/VLOOKUP(D343,Patents!$B$6:$V$493,13,FALSE),"")</f>
        <v/>
      </c>
      <c r="V343" s="64" t="str">
        <f>IFERROR(VLOOKUP(D343,Patents!$B$6:$V$493,16,FALSE)/VLOOKUP(D343,Patents!$B$6:$V$493,17,FALSE),"")</f>
        <v/>
      </c>
      <c r="W343" s="56" t="str">
        <f>IF(ISERROR(VLOOKUP(D343,'OFR Regulations'!B:D,3,FALSE)),"",VLOOKUP(D343,'OFR Regulations'!B:D,3,FALSE))</f>
        <v/>
      </c>
      <c r="X343" s="56" t="str">
        <f>IF(ISERROR(VLOOKUP(D343,'Reg List Summary'!$A$2:$D$141,4,FALSE)),"",VLOOKUP(D343,'Reg List Summary'!$A$2:$D$141,4,FALSE))</f>
        <v/>
      </c>
      <c r="Y343" s="56" t="b">
        <f t="shared" si="23"/>
        <v>1</v>
      </c>
      <c r="Z343" s="56">
        <f t="shared" si="24"/>
        <v>0</v>
      </c>
    </row>
    <row r="344" spans="1:26" x14ac:dyDescent="0.3">
      <c r="A344" s="56" t="s">
        <v>1377</v>
      </c>
      <c r="B344" s="56" t="s">
        <v>1092</v>
      </c>
      <c r="C344" s="57" t="s">
        <v>1376</v>
      </c>
      <c r="D344" s="57" t="s">
        <v>710</v>
      </c>
      <c r="E344" s="56">
        <v>39506</v>
      </c>
      <c r="F344" s="62">
        <f>VLOOKUP(D344,Table10[],6,FALSE)</f>
        <v>0</v>
      </c>
      <c r="G344" s="62">
        <f>IF(VLOOKUP(D344,Table10[],9,FALSE)="Y",1,0)</f>
        <v>0</v>
      </c>
      <c r="H344" s="62" t="str">
        <f>VLOOKUP(D344,Table10[],4,FALSE)</f>
        <v>Active</v>
      </c>
      <c r="I344" s="62">
        <f>IF(VLOOKUP(D344,Table10[],7,FALSE)="L",1,IF(VLOOKUP(D344,Table10[],7,FALSE)="H",1.5, 0))</f>
        <v>0</v>
      </c>
      <c r="J344" s="62">
        <f>IF(VLOOKUP(D344,Table10[],5,FALSE)&gt;0, 1,0)</f>
        <v>1</v>
      </c>
      <c r="K344" s="56" t="s">
        <v>711</v>
      </c>
      <c r="L344" s="56" t="str">
        <f>IF(VLOOKUP(C344,Synonyms!$A$2:$E$490,5,FALSE)=0,"",VLOOKUP(C344,Synonyms!$A$2:$E$490,5,FALSE))</f>
        <v>BDE-33</v>
      </c>
      <c r="M344" s="56">
        <v>0</v>
      </c>
      <c r="N344" s="56">
        <v>1</v>
      </c>
      <c r="O344" s="56">
        <f t="shared" si="21"/>
        <v>1</v>
      </c>
      <c r="P344" s="56">
        <f t="shared" si="22"/>
        <v>1</v>
      </c>
      <c r="Q344" s="56" t="str">
        <f>IF(VLOOKUP(D344,Table10[],8,FALSE)=0,"",VLOOKUP(D344,Table10[],8,FALSE))</f>
        <v/>
      </c>
      <c r="R344" s="56" t="s">
        <v>1119</v>
      </c>
      <c r="S344" s="56">
        <v>0.98170000000000002</v>
      </c>
      <c r="T344" s="63">
        <f>IF(E344="nan","No CID", VLOOKUP(D344,Patents!$B$6:$V$493,13,FALSE))</f>
        <v>161</v>
      </c>
      <c r="U344" s="64">
        <f>IFERROR(VLOOKUP(D344,Patents!$B$6:$V$493,12,FALSE)/VLOOKUP(D344,Patents!$B$6:$V$493,13,FALSE),"")</f>
        <v>0.37267080745341613</v>
      </c>
      <c r="V344" s="64">
        <f>IFERROR(VLOOKUP(D344,Patents!$B$6:$V$493,16,FALSE)/VLOOKUP(D344,Patents!$B$6:$V$493,17,FALSE),"")</f>
        <v>0.26881720430107525</v>
      </c>
      <c r="W344" s="56" t="str">
        <f>IF(ISERROR(VLOOKUP(D344,'OFR Regulations'!B:D,3,FALSE)),"",VLOOKUP(D344,'OFR Regulations'!B:D,3,FALSE))</f>
        <v/>
      </c>
      <c r="X344" s="56" t="str">
        <f>IF(ISERROR(VLOOKUP(D344,'Reg List Summary'!$A$2:$D$141,4,FALSE)),"",VLOOKUP(D344,'Reg List Summary'!$A$2:$D$141,4,FALSE))</f>
        <v/>
      </c>
      <c r="Y344" s="56" t="b">
        <f t="shared" si="23"/>
        <v>1</v>
      </c>
      <c r="Z344" s="56">
        <f t="shared" si="24"/>
        <v>0</v>
      </c>
    </row>
    <row r="345" spans="1:26" x14ac:dyDescent="0.3">
      <c r="A345" s="56" t="s">
        <v>2017</v>
      </c>
      <c r="B345" s="56" t="s">
        <v>1074</v>
      </c>
      <c r="C345" s="57" t="s">
        <v>2016</v>
      </c>
      <c r="D345" s="57" t="s">
        <v>712</v>
      </c>
      <c r="E345" s="56">
        <v>15525539</v>
      </c>
      <c r="F345" s="62">
        <f>VLOOKUP(D345,Table10[],6,FALSE)</f>
        <v>0</v>
      </c>
      <c r="G345" s="62">
        <f>IF(VLOOKUP(D345,Table10[],9,FALSE)="Y",1,0)</f>
        <v>0</v>
      </c>
      <c r="H345" s="62">
        <f>VLOOKUP(D345,Table10[],4,FALSE)</f>
        <v>0</v>
      </c>
      <c r="I345" s="62">
        <f>IF(VLOOKUP(D345,Table10[],7,FALSE)="L",1,IF(VLOOKUP(D345,Table10[],7,FALSE)="H",1.5, 0))</f>
        <v>0</v>
      </c>
      <c r="J345" s="62">
        <f>IF(VLOOKUP(D345,Table10[],5,FALSE)&gt;0, 1,0)</f>
        <v>0</v>
      </c>
      <c r="K345" s="56" t="s">
        <v>713</v>
      </c>
      <c r="L345" s="56" t="str">
        <f>IF(VLOOKUP(C345,Synonyms!$A$2:$E$490,5,FALSE)=0,"",VLOOKUP(C345,Synonyms!$A$2:$E$490,5,FALSE))</f>
        <v/>
      </c>
      <c r="M345" s="56">
        <v>0</v>
      </c>
      <c r="N345" s="56">
        <v>0</v>
      </c>
      <c r="O345" s="56">
        <f t="shared" si="21"/>
        <v>0</v>
      </c>
      <c r="P345" s="56">
        <f t="shared" si="22"/>
        <v>0</v>
      </c>
      <c r="Q345" s="56">
        <f>IF(VLOOKUP(D345,Table10[],8,FALSE)=0,"",VLOOKUP(D345,Table10[],8,FALSE))</f>
        <v>1</v>
      </c>
      <c r="R345" s="56" t="s">
        <v>1060</v>
      </c>
      <c r="S345" s="56">
        <v>0.90810000000000002</v>
      </c>
      <c r="T345" s="63">
        <f>IF(E345="nan","No CID", VLOOKUP(D345,Patents!$B$6:$V$493,13,FALSE))</f>
        <v>20</v>
      </c>
      <c r="U345" s="64">
        <f>IFERROR(VLOOKUP(D345,Patents!$B$6:$V$493,12,FALSE)/VLOOKUP(D345,Patents!$B$6:$V$493,13,FALSE),"")</f>
        <v>0.95</v>
      </c>
      <c r="V345" s="64">
        <f>IFERROR(VLOOKUP(D345,Patents!$B$6:$V$493,16,FALSE)/VLOOKUP(D345,Patents!$B$6:$V$493,17,FALSE),"")</f>
        <v>0.94117647058823528</v>
      </c>
      <c r="W345" s="56" t="str">
        <f>IF(ISERROR(VLOOKUP(D345,'OFR Regulations'!B:D,3,FALSE)),"",VLOOKUP(D345,'OFR Regulations'!B:D,3,FALSE))</f>
        <v/>
      </c>
      <c r="X345" s="56" t="str">
        <f>IF(ISERROR(VLOOKUP(D345,'Reg List Summary'!$A$2:$D$141,4,FALSE)),"",VLOOKUP(D345,'Reg List Summary'!$A$2:$D$141,4,FALSE))</f>
        <v/>
      </c>
      <c r="Y345" s="56" t="b">
        <f t="shared" si="23"/>
        <v>1</v>
      </c>
      <c r="Z345" s="56">
        <f t="shared" si="24"/>
        <v>0</v>
      </c>
    </row>
    <row r="346" spans="1:26" x14ac:dyDescent="0.3">
      <c r="A346" s="56" t="s">
        <v>1379</v>
      </c>
      <c r="B346" s="56" t="s">
        <v>1092</v>
      </c>
      <c r="C346" s="57" t="s">
        <v>1378</v>
      </c>
      <c r="D346" s="57" t="s">
        <v>218</v>
      </c>
      <c r="E346" s="56">
        <v>3465096</v>
      </c>
      <c r="F346" s="62">
        <f>VLOOKUP(D346,Table10[],6,FALSE)</f>
        <v>0</v>
      </c>
      <c r="G346" s="62">
        <f>IF(VLOOKUP(D346,Table10[],9,FALSE)="Y",1,0)</f>
        <v>0</v>
      </c>
      <c r="H346" s="62">
        <f>VLOOKUP(D346,Table10[],4,FALSE)</f>
        <v>0</v>
      </c>
      <c r="I346" s="62">
        <f>IF(VLOOKUP(D346,Table10[],7,FALSE)="L",1,IF(VLOOKUP(D346,Table10[],7,FALSE)="H",1.5, 0))</f>
        <v>0</v>
      </c>
      <c r="J346" s="62">
        <f>IF(VLOOKUP(D346,Table10[],5,FALSE)&gt;0, 1,0)</f>
        <v>1</v>
      </c>
      <c r="K346" s="56" t="s">
        <v>219</v>
      </c>
      <c r="L346" s="56" t="str">
        <f>IF(VLOOKUP(C346,Synonyms!$A$2:$E$490,5,FALSE)=0,"",VLOOKUP(C346,Synonyms!$A$2:$E$490,5,FALSE))</f>
        <v/>
      </c>
      <c r="M346" s="56">
        <v>0</v>
      </c>
      <c r="N346" s="56">
        <v>1</v>
      </c>
      <c r="O346" s="56">
        <f t="shared" si="21"/>
        <v>0</v>
      </c>
      <c r="P346" s="56">
        <f t="shared" si="22"/>
        <v>1</v>
      </c>
      <c r="Q346" s="56" t="str">
        <f>IF(VLOOKUP(D346,Table10[],8,FALSE)=0,"",VLOOKUP(D346,Table10[],8,FALSE))</f>
        <v/>
      </c>
      <c r="R346" s="56" t="s">
        <v>1119</v>
      </c>
      <c r="S346" s="56">
        <v>0.95569999999999999</v>
      </c>
      <c r="T346" s="63">
        <f>IF(E346="nan","No CID", VLOOKUP(D346,Patents!$B$6:$V$493,13,FALSE))</f>
        <v>373</v>
      </c>
      <c r="U346" s="64">
        <f>IFERROR(VLOOKUP(D346,Patents!$B$6:$V$493,12,FALSE)/VLOOKUP(D346,Patents!$B$6:$V$493,13,FALSE),"")</f>
        <v>0.7882037533512064</v>
      </c>
      <c r="V346" s="64">
        <f>IFERROR(VLOOKUP(D346,Patents!$B$6:$V$493,16,FALSE)/VLOOKUP(D346,Patents!$B$6:$V$493,17,FALSE),"")</f>
        <v>0.84375</v>
      </c>
      <c r="W346" s="56" t="str">
        <f>IF(ISERROR(VLOOKUP(D346,'OFR Regulations'!B:D,3,FALSE)),"",VLOOKUP(D346,'OFR Regulations'!B:D,3,FALSE))</f>
        <v/>
      </c>
      <c r="X346" s="56" t="str">
        <f>IF(ISERROR(VLOOKUP(D346,'Reg List Summary'!$A$2:$D$141,4,FALSE)),"",VLOOKUP(D346,'Reg List Summary'!$A$2:$D$141,4,FALSE))</f>
        <v/>
      </c>
      <c r="Y346" s="56" t="b">
        <f t="shared" si="23"/>
        <v>1</v>
      </c>
      <c r="Z346" s="56">
        <f t="shared" si="24"/>
        <v>0</v>
      </c>
    </row>
    <row r="347" spans="1:26" x14ac:dyDescent="0.3">
      <c r="A347" s="56" t="s">
        <v>1382</v>
      </c>
      <c r="B347" s="56" t="s">
        <v>1092</v>
      </c>
      <c r="C347" s="57" t="s">
        <v>1380</v>
      </c>
      <c r="D347" s="57" t="s">
        <v>819</v>
      </c>
      <c r="E347" s="56">
        <v>92339</v>
      </c>
      <c r="F347" s="62">
        <f>VLOOKUP(D347,Table10[],6,FALSE)</f>
        <v>0</v>
      </c>
      <c r="G347" s="62">
        <f>IF(VLOOKUP(D347,Table10[],9,FALSE)="Y",1,0)</f>
        <v>0</v>
      </c>
      <c r="H347" s="62">
        <f>VLOOKUP(D347,Table10[],4,FALSE)</f>
        <v>0</v>
      </c>
      <c r="I347" s="62">
        <f>IF(VLOOKUP(D347,Table10[],7,FALSE)="L",1,IF(VLOOKUP(D347,Table10[],7,FALSE)="H",1.5, 0))</f>
        <v>0</v>
      </c>
      <c r="J347" s="62">
        <f>IF(VLOOKUP(D347,Table10[],5,FALSE)&gt;0, 1,0)</f>
        <v>0</v>
      </c>
      <c r="K347" s="56" t="s">
        <v>1381</v>
      </c>
      <c r="L347" s="56" t="str">
        <f>IF(VLOOKUP(C347,Synonyms!$A$2:$E$490,5,FALSE)=0,"",VLOOKUP(C347,Synonyms!$A$2:$E$490,5,FALSE))</f>
        <v/>
      </c>
      <c r="M347" s="56">
        <v>0</v>
      </c>
      <c r="N347" s="56">
        <v>0</v>
      </c>
      <c r="O347" s="56">
        <f t="shared" si="21"/>
        <v>0</v>
      </c>
      <c r="P347" s="56">
        <f t="shared" si="22"/>
        <v>0</v>
      </c>
      <c r="Q347" s="56">
        <f>IF(VLOOKUP(D347,Table10[],8,FALSE)=0,"",VLOOKUP(D347,Table10[],8,FALSE))</f>
        <v>2</v>
      </c>
      <c r="R347" s="56" t="s">
        <v>1119</v>
      </c>
      <c r="S347" s="56">
        <v>0.98950000000000005</v>
      </c>
      <c r="T347" s="63">
        <f>IF(E347="nan","No CID", VLOOKUP(D347,Patents!$B$6:$V$493,13,FALSE))</f>
        <v>128</v>
      </c>
      <c r="U347" s="64">
        <f>IFERROR(VLOOKUP(D347,Patents!$B$6:$V$493,12,FALSE)/VLOOKUP(D347,Patents!$B$6:$V$493,13,FALSE),"")</f>
        <v>0.5</v>
      </c>
      <c r="V347" s="64" t="str">
        <f>IFERROR(VLOOKUP(D347,Patents!$B$6:$V$493,16,FALSE)/VLOOKUP(D347,Patents!$B$6:$V$493,17,FALSE),"")</f>
        <v/>
      </c>
      <c r="W347" s="56" t="str">
        <f>IF(ISERROR(VLOOKUP(D347,'OFR Regulations'!B:D,3,FALSE)),"",VLOOKUP(D347,'OFR Regulations'!B:D,3,FALSE))</f>
        <v/>
      </c>
      <c r="X347" s="56" t="str">
        <f>IF(ISERROR(VLOOKUP(D347,'Reg List Summary'!$A$2:$D$141,4,FALSE)),"",VLOOKUP(D347,'Reg List Summary'!$A$2:$D$141,4,FALSE))</f>
        <v/>
      </c>
      <c r="Y347" s="56" t="b">
        <f t="shared" si="23"/>
        <v>1</v>
      </c>
      <c r="Z347" s="56">
        <f t="shared" si="24"/>
        <v>0</v>
      </c>
    </row>
    <row r="348" spans="1:26" x14ac:dyDescent="0.3">
      <c r="A348" s="56" t="s">
        <v>1384</v>
      </c>
      <c r="B348" s="56" t="s">
        <v>1092</v>
      </c>
      <c r="C348" s="57" t="s">
        <v>1383</v>
      </c>
      <c r="D348" s="57" t="s">
        <v>220</v>
      </c>
      <c r="E348" s="56">
        <v>12073147</v>
      </c>
      <c r="F348" s="62">
        <f>VLOOKUP(D348,Table10[],6,FALSE)</f>
        <v>0</v>
      </c>
      <c r="G348" s="62">
        <f>IF(VLOOKUP(D348,Table10[],9,FALSE)="Y",1,0)</f>
        <v>0</v>
      </c>
      <c r="H348" s="62">
        <f>VLOOKUP(D348,Table10[],4,FALSE)</f>
        <v>0</v>
      </c>
      <c r="I348" s="62">
        <f>IF(VLOOKUP(D348,Table10[],7,FALSE)="L",1,IF(VLOOKUP(D348,Table10[],7,FALSE)="H",1.5, 0))</f>
        <v>0</v>
      </c>
      <c r="J348" s="62">
        <f>IF(VLOOKUP(D348,Table10[],5,FALSE)&gt;0, 1,0)</f>
        <v>1</v>
      </c>
      <c r="K348" s="56" t="s">
        <v>221</v>
      </c>
      <c r="L348" s="56" t="str">
        <f>IF(VLOOKUP(C348,Synonyms!$A$2:$E$490,5,FALSE)=0,"",VLOOKUP(C348,Synonyms!$A$2:$E$490,5,FALSE))</f>
        <v/>
      </c>
      <c r="M348" s="56">
        <v>0</v>
      </c>
      <c r="N348" s="56">
        <v>1</v>
      </c>
      <c r="O348" s="56">
        <f t="shared" si="21"/>
        <v>0</v>
      </c>
      <c r="P348" s="56">
        <f t="shared" si="22"/>
        <v>1</v>
      </c>
      <c r="Q348" s="56" t="str">
        <f>IF(VLOOKUP(D348,Table10[],8,FALSE)=0,"",VLOOKUP(D348,Table10[],8,FALSE))</f>
        <v/>
      </c>
      <c r="R348" s="56" t="s">
        <v>1056</v>
      </c>
      <c r="S348" s="56">
        <v>0.99</v>
      </c>
      <c r="T348" s="63">
        <f>IF(E348="nan","No CID", VLOOKUP(D348,Patents!$B$6:$V$493,13,FALSE))</f>
        <v>1</v>
      </c>
      <c r="U348" s="64">
        <f>IFERROR(VLOOKUP(D348,Patents!$B$6:$V$493,12,FALSE)/VLOOKUP(D348,Patents!$B$6:$V$493,13,FALSE),"")</f>
        <v>1</v>
      </c>
      <c r="V348" s="64" t="str">
        <f>IFERROR(VLOOKUP(D348,Patents!$B$6:$V$493,16,FALSE)/VLOOKUP(D348,Patents!$B$6:$V$493,17,FALSE),"")</f>
        <v/>
      </c>
      <c r="W348" s="56" t="str">
        <f>IF(ISERROR(VLOOKUP(D348,'OFR Regulations'!B:D,3,FALSE)),"",VLOOKUP(D348,'OFR Regulations'!B:D,3,FALSE))</f>
        <v/>
      </c>
      <c r="X348" s="56" t="str">
        <f>IF(ISERROR(VLOOKUP(D348,'Reg List Summary'!$A$2:$D$141,4,FALSE)),"",VLOOKUP(D348,'Reg List Summary'!$A$2:$D$141,4,FALSE))</f>
        <v/>
      </c>
      <c r="Y348" s="56" t="b">
        <f t="shared" si="23"/>
        <v>1</v>
      </c>
      <c r="Z348" s="56">
        <f t="shared" si="24"/>
        <v>0</v>
      </c>
    </row>
    <row r="349" spans="1:26" x14ac:dyDescent="0.3">
      <c r="A349" s="56" t="s">
        <v>1386</v>
      </c>
      <c r="B349" s="56" t="s">
        <v>1095</v>
      </c>
      <c r="C349" s="57" t="s">
        <v>1385</v>
      </c>
      <c r="D349" s="57" t="s">
        <v>720</v>
      </c>
      <c r="E349" s="56">
        <v>93266</v>
      </c>
      <c r="F349" s="62">
        <f>VLOOKUP(D349,Table10[],6,FALSE)</f>
        <v>0</v>
      </c>
      <c r="G349" s="62">
        <f>IF(VLOOKUP(D349,Table10[],9,FALSE)="Y",1,0)</f>
        <v>0</v>
      </c>
      <c r="H349" s="62" t="str">
        <f>VLOOKUP(D349,Table10[],4,FALSE)</f>
        <v>Inactive</v>
      </c>
      <c r="I349" s="62">
        <f>IF(VLOOKUP(D349,Table10[],7,FALSE)="L",1,IF(VLOOKUP(D349,Table10[],7,FALSE)="H",1.5, 0))</f>
        <v>0</v>
      </c>
      <c r="J349" s="62">
        <f>IF(VLOOKUP(D349,Table10[],5,FALSE)&gt;0, 1,0)</f>
        <v>0</v>
      </c>
      <c r="K349" s="56" t="s">
        <v>721</v>
      </c>
      <c r="L349" s="56" t="str">
        <f>IF(VLOOKUP(C349,Synonyms!$A$2:$E$490,5,FALSE)=0,"",VLOOKUP(C349,Synonyms!$A$2:$E$490,5,FALSE))</f>
        <v>DBHCTD</v>
      </c>
      <c r="M349" s="56">
        <v>0</v>
      </c>
      <c r="N349" s="56">
        <v>0</v>
      </c>
      <c r="O349" s="56">
        <f t="shared" si="21"/>
        <v>0</v>
      </c>
      <c r="P349" s="56">
        <f t="shared" si="22"/>
        <v>1</v>
      </c>
      <c r="Q349" s="56">
        <f>IF(VLOOKUP(D349,Table10[],8,FALSE)=0,"",VLOOKUP(D349,Table10[],8,FALSE))</f>
        <v>5</v>
      </c>
      <c r="R349" s="56" t="s">
        <v>1060</v>
      </c>
      <c r="S349" s="56">
        <v>0.94550000000000001</v>
      </c>
      <c r="T349" s="63">
        <f>IF(E349="nan","No CID", VLOOKUP(D349,Patents!$B$6:$V$493,13,FALSE))</f>
        <v>5</v>
      </c>
      <c r="U349" s="64">
        <f>IFERROR(VLOOKUP(D349,Patents!$B$6:$V$493,12,FALSE)/VLOOKUP(D349,Patents!$B$6:$V$493,13,FALSE),"")</f>
        <v>0</v>
      </c>
      <c r="V349" s="64">
        <f>IFERROR(VLOOKUP(D349,Patents!$B$6:$V$493,16,FALSE)/VLOOKUP(D349,Patents!$B$6:$V$493,17,FALSE),"")</f>
        <v>0</v>
      </c>
      <c r="W349" s="56">
        <f>IF(ISERROR(VLOOKUP(D349,'OFR Regulations'!B:D,3,FALSE)),"",VLOOKUP(D349,'OFR Regulations'!B:D,3,FALSE))</f>
        <v>1</v>
      </c>
      <c r="X349" s="56">
        <f>IF(ISERROR(VLOOKUP(D349,'Reg List Summary'!$A$2:$D$141,4,FALSE)),"",VLOOKUP(D349,'Reg List Summary'!$A$2:$D$141,4,FALSE))</f>
        <v>1</v>
      </c>
      <c r="Y349" s="56" t="b">
        <f t="shared" si="23"/>
        <v>1</v>
      </c>
      <c r="Z349" s="56">
        <f t="shared" si="24"/>
        <v>0</v>
      </c>
    </row>
    <row r="350" spans="1:26" x14ac:dyDescent="0.3">
      <c r="A350" s="56" t="s">
        <v>1388</v>
      </c>
      <c r="B350" s="56" t="s">
        <v>1263</v>
      </c>
      <c r="C350" s="57" t="s">
        <v>1387</v>
      </c>
      <c r="D350" s="57" t="s">
        <v>722</v>
      </c>
      <c r="E350" s="56">
        <v>11039892</v>
      </c>
      <c r="F350" s="62">
        <f>VLOOKUP(D350,Table10[],6,FALSE)</f>
        <v>0</v>
      </c>
      <c r="G350" s="62">
        <f>IF(VLOOKUP(D350,Table10[],9,FALSE)="Y",1,0)</f>
        <v>0</v>
      </c>
      <c r="H350" s="62">
        <f>VLOOKUP(D350,Table10[],4,FALSE)</f>
        <v>0</v>
      </c>
      <c r="I350" s="62">
        <f>IF(VLOOKUP(D350,Table10[],7,FALSE)="L",1,IF(VLOOKUP(D350,Table10[],7,FALSE)="H",1.5, 0))</f>
        <v>0</v>
      </c>
      <c r="J350" s="62">
        <f>IF(VLOOKUP(D350,Table10[],5,FALSE)&gt;0, 1,0)</f>
        <v>0</v>
      </c>
      <c r="K350" s="56" t="s">
        <v>723</v>
      </c>
      <c r="L350" s="56" t="str">
        <f>IF(VLOOKUP(C350,Synonyms!$A$2:$E$490,5,FALSE)=0,"",VLOOKUP(C350,Synonyms!$A$2:$E$490,5,FALSE))</f>
        <v/>
      </c>
      <c r="M350" s="56">
        <v>0</v>
      </c>
      <c r="N350" s="56">
        <v>0</v>
      </c>
      <c r="O350" s="56">
        <f t="shared" si="21"/>
        <v>0</v>
      </c>
      <c r="P350" s="56">
        <f t="shared" si="22"/>
        <v>0</v>
      </c>
      <c r="Q350" s="56">
        <f>IF(VLOOKUP(D350,Table10[],8,FALSE)=0,"",VLOOKUP(D350,Table10[],8,FALSE))</f>
        <v>1</v>
      </c>
      <c r="R350" s="56" t="s">
        <v>1060</v>
      </c>
      <c r="S350" s="56">
        <v>0.90180000000000005</v>
      </c>
      <c r="T350" s="63">
        <f>IF(E350="nan","No CID", VLOOKUP(D350,Patents!$B$6:$V$493,13,FALSE))</f>
        <v>24</v>
      </c>
      <c r="U350" s="64">
        <f>IFERROR(VLOOKUP(D350,Patents!$B$6:$V$493,12,FALSE)/VLOOKUP(D350,Patents!$B$6:$V$493,13,FALSE),"")</f>
        <v>1</v>
      </c>
      <c r="V350" s="64">
        <f>IFERROR(VLOOKUP(D350,Patents!$B$6:$V$493,16,FALSE)/VLOOKUP(D350,Patents!$B$6:$V$493,17,FALSE),"")</f>
        <v>1</v>
      </c>
      <c r="W350" s="56" t="str">
        <f>IF(ISERROR(VLOOKUP(D350,'OFR Regulations'!B:D,3,FALSE)),"",VLOOKUP(D350,'OFR Regulations'!B:D,3,FALSE))</f>
        <v/>
      </c>
      <c r="X350" s="56" t="str">
        <f>IF(ISERROR(VLOOKUP(D350,'Reg List Summary'!$A$2:$D$141,4,FALSE)),"",VLOOKUP(D350,'Reg List Summary'!$A$2:$D$141,4,FALSE))</f>
        <v/>
      </c>
      <c r="Y350" s="56" t="b">
        <f t="shared" si="23"/>
        <v>1</v>
      </c>
      <c r="Z350" s="56">
        <f t="shared" si="24"/>
        <v>0</v>
      </c>
    </row>
    <row r="351" spans="1:26" x14ac:dyDescent="0.3">
      <c r="A351" s="56" t="s">
        <v>1390</v>
      </c>
      <c r="B351" s="56" t="s">
        <v>1263</v>
      </c>
      <c r="C351" s="57" t="s">
        <v>1389</v>
      </c>
      <c r="D351" s="57" t="s">
        <v>724</v>
      </c>
      <c r="E351" s="56">
        <v>103634</v>
      </c>
      <c r="F351" s="62">
        <f>VLOOKUP(D351,Table10[],6,FALSE)</f>
        <v>0</v>
      </c>
      <c r="G351" s="62">
        <f>IF(VLOOKUP(D351,Table10[],9,FALSE)="Y",1,0)</f>
        <v>0</v>
      </c>
      <c r="H351" s="62">
        <f>VLOOKUP(D351,Table10[],4,FALSE)</f>
        <v>0</v>
      </c>
      <c r="I351" s="62">
        <f>IF(VLOOKUP(D351,Table10[],7,FALSE)="L",1,IF(VLOOKUP(D351,Table10[],7,FALSE)="H",1.5, 0))</f>
        <v>0</v>
      </c>
      <c r="J351" s="62">
        <f>IF(VLOOKUP(D351,Table10[],5,FALSE)&gt;0, 1,0)</f>
        <v>1</v>
      </c>
      <c r="K351" s="56" t="s">
        <v>725</v>
      </c>
      <c r="L351" s="56" t="str">
        <f>IF(VLOOKUP(C351,Synonyms!$A$2:$E$490,5,FALSE)=0,"",VLOOKUP(C351,Synonyms!$A$2:$E$490,5,FALSE))</f>
        <v/>
      </c>
      <c r="M351" s="56">
        <v>0</v>
      </c>
      <c r="N351" s="56">
        <v>0</v>
      </c>
      <c r="O351" s="56">
        <f t="shared" si="21"/>
        <v>0</v>
      </c>
      <c r="P351" s="56">
        <f t="shared" si="22"/>
        <v>1</v>
      </c>
      <c r="Q351" s="56">
        <f>IF(VLOOKUP(D351,Table10[],8,FALSE)=0,"",VLOOKUP(D351,Table10[],8,FALSE))</f>
        <v>5</v>
      </c>
      <c r="R351" s="56" t="s">
        <v>1060</v>
      </c>
      <c r="S351" s="56">
        <v>0.87790000000000001</v>
      </c>
      <c r="T351" s="63">
        <f>IF(E351="nan","No CID", VLOOKUP(D351,Patents!$B$6:$V$493,13,FALSE))</f>
        <v>4603</v>
      </c>
      <c r="U351" s="64">
        <f>IFERROR(VLOOKUP(D351,Patents!$B$6:$V$493,12,FALSE)/VLOOKUP(D351,Patents!$B$6:$V$493,13,FALSE),"")</f>
        <v>0.79491635889637191</v>
      </c>
      <c r="V351" s="64">
        <f>IFERROR(VLOOKUP(D351,Patents!$B$6:$V$493,16,FALSE)/VLOOKUP(D351,Patents!$B$6:$V$493,17,FALSE),"")</f>
        <v>0.86071428571428577</v>
      </c>
      <c r="W351" s="56">
        <f>IF(ISERROR(VLOOKUP(D351,'OFR Regulations'!B:D,3,FALSE)),"",VLOOKUP(D351,'OFR Regulations'!B:D,3,FALSE))</f>
        <v>3</v>
      </c>
      <c r="X351" s="56">
        <f>IF(ISERROR(VLOOKUP(D351,'Reg List Summary'!$A$2:$D$141,4,FALSE)),"",VLOOKUP(D351,'Reg List Summary'!$A$2:$D$141,4,FALSE))</f>
        <v>3</v>
      </c>
      <c r="Y351" s="56" t="b">
        <f t="shared" si="23"/>
        <v>1</v>
      </c>
      <c r="Z351" s="56">
        <f t="shared" si="24"/>
        <v>0</v>
      </c>
    </row>
    <row r="352" spans="1:26" x14ac:dyDescent="0.3">
      <c r="A352" s="56" t="s">
        <v>1394</v>
      </c>
      <c r="B352" s="56" t="s">
        <v>1095</v>
      </c>
      <c r="C352" s="57" t="s">
        <v>1393</v>
      </c>
      <c r="D352" s="57" t="s">
        <v>728</v>
      </c>
      <c r="E352" s="56">
        <v>93281</v>
      </c>
      <c r="F352" s="62">
        <f>VLOOKUP(D352,Table10[],6,FALSE)</f>
        <v>0</v>
      </c>
      <c r="G352" s="62">
        <f>IF(VLOOKUP(D352,Table10[],9,FALSE)="Y",1,0)</f>
        <v>0</v>
      </c>
      <c r="H352" s="62" t="str">
        <f>VLOOKUP(D352,Table10[],4,FALSE)</f>
        <v>Active</v>
      </c>
      <c r="I352" s="62">
        <f>IF(VLOOKUP(D352,Table10[],7,FALSE)="L",1,IF(VLOOKUP(D352,Table10[],7,FALSE)="H",1.5, 0))</f>
        <v>0</v>
      </c>
      <c r="J352" s="62">
        <f>IF(VLOOKUP(D352,Table10[],5,FALSE)&gt;0, 1,0)</f>
        <v>1</v>
      </c>
      <c r="K352" s="56" t="s">
        <v>729</v>
      </c>
      <c r="L352" s="56" t="str">
        <f>IF(VLOOKUP(C352,Synonyms!$A$2:$E$490,5,FALSE)=0,"",VLOOKUP(C352,Synonyms!$A$2:$E$490,5,FALSE))</f>
        <v/>
      </c>
      <c r="M352" s="56">
        <v>0</v>
      </c>
      <c r="N352" s="56">
        <v>0</v>
      </c>
      <c r="O352" s="56">
        <f t="shared" si="21"/>
        <v>1</v>
      </c>
      <c r="P352" s="56">
        <f t="shared" si="22"/>
        <v>1</v>
      </c>
      <c r="Q352" s="56">
        <f>IF(VLOOKUP(D352,Table10[],8,FALSE)=0,"",VLOOKUP(D352,Table10[],8,FALSE))</f>
        <v>1</v>
      </c>
      <c r="R352" s="56" t="s">
        <v>1060</v>
      </c>
      <c r="S352" s="56">
        <v>0.94640000000000002</v>
      </c>
      <c r="T352" s="63">
        <f>IF(E352="nan","No CID", VLOOKUP(D352,Patents!$B$6:$V$493,13,FALSE))</f>
        <v>127</v>
      </c>
      <c r="U352" s="64">
        <f>IFERROR(VLOOKUP(D352,Patents!$B$6:$V$493,12,FALSE)/VLOOKUP(D352,Patents!$B$6:$V$493,13,FALSE),"")</f>
        <v>0.77165354330708658</v>
      </c>
      <c r="V352" s="64">
        <f>IFERROR(VLOOKUP(D352,Patents!$B$6:$V$493,16,FALSE)/VLOOKUP(D352,Patents!$B$6:$V$493,17,FALSE),"")</f>
        <v>0.69117647058823528</v>
      </c>
      <c r="W352" s="56" t="str">
        <f>IF(ISERROR(VLOOKUP(D352,'OFR Regulations'!B:D,3,FALSE)),"",VLOOKUP(D352,'OFR Regulations'!B:D,3,FALSE))</f>
        <v/>
      </c>
      <c r="X352" s="56" t="str">
        <f>IF(ISERROR(VLOOKUP(D352,'Reg List Summary'!$A$2:$D$141,4,FALSE)),"",VLOOKUP(D352,'Reg List Summary'!$A$2:$D$141,4,FALSE))</f>
        <v/>
      </c>
      <c r="Y352" s="56" t="b">
        <f t="shared" si="23"/>
        <v>1</v>
      </c>
      <c r="Z352" s="56">
        <f t="shared" si="24"/>
        <v>0</v>
      </c>
    </row>
    <row r="353" spans="1:26" x14ac:dyDescent="0.3">
      <c r="A353" s="56" t="s">
        <v>1185</v>
      </c>
      <c r="B353" s="56" t="s">
        <v>1064</v>
      </c>
      <c r="C353" s="57" t="s">
        <v>1184</v>
      </c>
      <c r="D353" s="57" t="s">
        <v>41</v>
      </c>
      <c r="E353" s="56">
        <v>21393</v>
      </c>
      <c r="F353" s="62">
        <f>VLOOKUP(D353,Table10[],6,FALSE)</f>
        <v>0</v>
      </c>
      <c r="G353" s="62">
        <f>IF(VLOOKUP(D353,Table10[],9,FALSE)="Y",1,0)</f>
        <v>0</v>
      </c>
      <c r="H353" s="62">
        <f>VLOOKUP(D353,Table10[],4,FALSE)</f>
        <v>0</v>
      </c>
      <c r="I353" s="62">
        <f>IF(VLOOKUP(D353,Table10[],7,FALSE)="L",1,IF(VLOOKUP(D353,Table10[],7,FALSE)="H",1.5, 0))</f>
        <v>0</v>
      </c>
      <c r="J353" s="62">
        <f>IF(VLOOKUP(D353,Table10[],5,FALSE)&gt;0, 1,0)</f>
        <v>1</v>
      </c>
      <c r="K353" s="56" t="s">
        <v>42</v>
      </c>
      <c r="L353" s="56" t="str">
        <f>IF(VLOOKUP(C353,Synonyms!$A$2:$E$490,5,FALSE)=0,"",VLOOKUP(C353,Synonyms!$A$2:$E$490,5,FALSE))</f>
        <v/>
      </c>
      <c r="M353" s="56">
        <v>0</v>
      </c>
      <c r="N353" s="56">
        <v>0</v>
      </c>
      <c r="O353" s="56">
        <f t="shared" si="21"/>
        <v>0</v>
      </c>
      <c r="P353" s="56">
        <f t="shared" si="22"/>
        <v>1</v>
      </c>
      <c r="Q353" s="56" t="str">
        <f>IF(VLOOKUP(D353,Table10[],8,FALSE)=0,"",VLOOKUP(D353,Table10[],8,FALSE))</f>
        <v/>
      </c>
      <c r="R353" s="56" t="s">
        <v>1119</v>
      </c>
      <c r="S353" s="56">
        <v>0.98740000000000006</v>
      </c>
      <c r="T353" s="63">
        <f>IF(E353="nan","No CID", VLOOKUP(D353,Patents!$B$6:$V$493,13,FALSE))</f>
        <v>192</v>
      </c>
      <c r="U353" s="64">
        <f>IFERROR(VLOOKUP(D353,Patents!$B$6:$V$493,12,FALSE)/VLOOKUP(D353,Patents!$B$6:$V$493,13,FALSE),"")</f>
        <v>0.91145833333333337</v>
      </c>
      <c r="V353" s="64">
        <f>IFERROR(VLOOKUP(D353,Patents!$B$6:$V$493,16,FALSE)/VLOOKUP(D353,Patents!$B$6:$V$493,17,FALSE),"")</f>
        <v>0.8</v>
      </c>
      <c r="W353" s="56" t="str">
        <f>IF(ISERROR(VLOOKUP(D353,'OFR Regulations'!B:D,3,FALSE)),"",VLOOKUP(D353,'OFR Regulations'!B:D,3,FALSE))</f>
        <v/>
      </c>
      <c r="X353" s="56" t="str">
        <f>IF(ISERROR(VLOOKUP(D353,'Reg List Summary'!$A$2:$D$141,4,FALSE)),"",VLOOKUP(D353,'Reg List Summary'!$A$2:$D$141,4,FALSE))</f>
        <v/>
      </c>
      <c r="Y353" s="56" t="b">
        <f t="shared" si="23"/>
        <v>1</v>
      </c>
      <c r="Z353" s="56">
        <f t="shared" si="24"/>
        <v>0</v>
      </c>
    </row>
    <row r="354" spans="1:26" x14ac:dyDescent="0.3">
      <c r="A354" s="56" t="s">
        <v>1396</v>
      </c>
      <c r="B354" s="56" t="s">
        <v>1064</v>
      </c>
      <c r="C354" s="57" t="s">
        <v>1395</v>
      </c>
      <c r="D354" s="57" t="s">
        <v>294</v>
      </c>
      <c r="E354" s="56">
        <v>104505</v>
      </c>
      <c r="F354" s="62">
        <f>VLOOKUP(D354,Table10[],6,FALSE)</f>
        <v>0</v>
      </c>
      <c r="G354" s="62">
        <f>IF(VLOOKUP(D354,Table10[],9,FALSE)="Y",1,0)</f>
        <v>0</v>
      </c>
      <c r="H354" s="62" t="str">
        <f>VLOOKUP(D354,Table10[],4,FALSE)</f>
        <v>Inactive</v>
      </c>
      <c r="I354" s="62">
        <f>IF(VLOOKUP(D354,Table10[],7,FALSE)="L",1,IF(VLOOKUP(D354,Table10[],7,FALSE)="H",1.5, 0))</f>
        <v>0</v>
      </c>
      <c r="J354" s="62">
        <f>IF(VLOOKUP(D354,Table10[],5,FALSE)&gt;0, 1,0)</f>
        <v>1</v>
      </c>
      <c r="K354" s="56" t="s">
        <v>295</v>
      </c>
      <c r="L354" s="56" t="str">
        <f>IF(VLOOKUP(C354,Synonyms!$A$2:$E$490,5,FALSE)=0,"",VLOOKUP(C354,Synonyms!$A$2:$E$490,5,FALSE))</f>
        <v/>
      </c>
      <c r="M354" s="56">
        <v>0</v>
      </c>
      <c r="N354" s="56">
        <v>0</v>
      </c>
      <c r="O354" s="56">
        <f t="shared" si="21"/>
        <v>0</v>
      </c>
      <c r="P354" s="56">
        <f t="shared" si="22"/>
        <v>2</v>
      </c>
      <c r="Q354" s="56" t="str">
        <f>IF(VLOOKUP(D354,Table10[],8,FALSE)=0,"",VLOOKUP(D354,Table10[],8,FALSE))</f>
        <v/>
      </c>
      <c r="R354" s="56" t="s">
        <v>1056</v>
      </c>
      <c r="S354" s="56">
        <v>0.90439999999999998</v>
      </c>
      <c r="T354" s="63">
        <f>IF(E354="nan","No CID", VLOOKUP(D354,Patents!$B$6:$V$493,13,FALSE))</f>
        <v>0</v>
      </c>
      <c r="U354" s="64" t="str">
        <f>IFERROR(VLOOKUP(D354,Patents!$B$6:$V$493,12,FALSE)/VLOOKUP(D354,Patents!$B$6:$V$493,13,FALSE),"")</f>
        <v/>
      </c>
      <c r="V354" s="64" t="str">
        <f>IFERROR(VLOOKUP(D354,Patents!$B$6:$V$493,16,FALSE)/VLOOKUP(D354,Patents!$B$6:$V$493,17,FALSE),"")</f>
        <v/>
      </c>
      <c r="W354" s="56" t="str">
        <f>IF(ISERROR(VLOOKUP(D354,'OFR Regulations'!B:D,3,FALSE)),"",VLOOKUP(D354,'OFR Regulations'!B:D,3,FALSE))</f>
        <v/>
      </c>
      <c r="X354" s="56" t="str">
        <f>IF(ISERROR(VLOOKUP(D354,'Reg List Summary'!$A$2:$D$141,4,FALSE)),"",VLOOKUP(D354,'Reg List Summary'!$A$2:$D$141,4,FALSE))</f>
        <v/>
      </c>
      <c r="Y354" s="56" t="b">
        <f t="shared" si="23"/>
        <v>1</v>
      </c>
      <c r="Z354" s="56">
        <f t="shared" si="24"/>
        <v>0</v>
      </c>
    </row>
    <row r="355" spans="1:26" x14ac:dyDescent="0.3">
      <c r="A355" s="56" t="s">
        <v>1398</v>
      </c>
      <c r="B355" s="56" t="s">
        <v>1092</v>
      </c>
      <c r="C355" s="57" t="s">
        <v>1397</v>
      </c>
      <c r="D355" s="57" t="s">
        <v>849</v>
      </c>
      <c r="E355" s="56">
        <v>85835405</v>
      </c>
      <c r="F355" s="62">
        <f>VLOOKUP(D355,Table10[],6,FALSE)</f>
        <v>0</v>
      </c>
      <c r="G355" s="62">
        <f>IF(VLOOKUP(D355,Table10[],9,FALSE)="Y",1,0)</f>
        <v>0</v>
      </c>
      <c r="H355" s="62">
        <f>VLOOKUP(D355,Table10[],4,FALSE)</f>
        <v>0</v>
      </c>
      <c r="I355" s="62">
        <f>IF(VLOOKUP(D355,Table10[],7,FALSE)="L",1,IF(VLOOKUP(D355,Table10[],7,FALSE)="H",1.5, 0))</f>
        <v>0</v>
      </c>
      <c r="J355" s="62">
        <f>IF(VLOOKUP(D355,Table10[],5,FALSE)&gt;0, 1,0)</f>
        <v>0</v>
      </c>
      <c r="K355" s="56" t="s">
        <v>850</v>
      </c>
      <c r="L355" s="56" t="str">
        <f>IF(VLOOKUP(C355,Synonyms!$A$2:$E$490,5,FALSE)=0,"",VLOOKUP(C355,Synonyms!$A$2:$E$490,5,FALSE))</f>
        <v/>
      </c>
      <c r="M355" s="56">
        <v>0</v>
      </c>
      <c r="N355" s="56">
        <v>1</v>
      </c>
      <c r="O355" s="56">
        <f t="shared" si="21"/>
        <v>0</v>
      </c>
      <c r="P355" s="56">
        <f t="shared" si="22"/>
        <v>0</v>
      </c>
      <c r="Q355" s="56" t="str">
        <f>IF(VLOOKUP(D355,Table10[],8,FALSE)=0,"",VLOOKUP(D355,Table10[],8,FALSE))</f>
        <v/>
      </c>
      <c r="R355" s="56" t="s">
        <v>1119</v>
      </c>
      <c r="S355" s="56">
        <v>0.99870000000000003</v>
      </c>
      <c r="T355" s="63">
        <f>IF(E355="nan","No CID", VLOOKUP(D355,Patents!$B$6:$V$493,13,FALSE))</f>
        <v>0</v>
      </c>
      <c r="U355" s="64" t="str">
        <f>IFERROR(VLOOKUP(D355,Patents!$B$6:$V$493,12,FALSE)/VLOOKUP(D355,Patents!$B$6:$V$493,13,FALSE),"")</f>
        <v/>
      </c>
      <c r="V355" s="64" t="str">
        <f>IFERROR(VLOOKUP(D355,Patents!$B$6:$V$493,16,FALSE)/VLOOKUP(D355,Patents!$B$6:$V$493,17,FALSE),"")</f>
        <v/>
      </c>
      <c r="W355" s="56" t="str">
        <f>IF(ISERROR(VLOOKUP(D355,'OFR Regulations'!B:D,3,FALSE)),"",VLOOKUP(D355,'OFR Regulations'!B:D,3,FALSE))</f>
        <v/>
      </c>
      <c r="X355" s="56" t="str">
        <f>IF(ISERROR(VLOOKUP(D355,'Reg List Summary'!$A$2:$D$141,4,FALSE)),"",VLOOKUP(D355,'Reg List Summary'!$A$2:$D$141,4,FALSE))</f>
        <v/>
      </c>
      <c r="Y355" s="56" t="b">
        <f t="shared" si="23"/>
        <v>1</v>
      </c>
      <c r="Z355" s="56">
        <f t="shared" si="24"/>
        <v>0</v>
      </c>
    </row>
    <row r="356" spans="1:26" x14ac:dyDescent="0.3">
      <c r="A356" s="56" t="s">
        <v>1400</v>
      </c>
      <c r="B356" s="56" t="s">
        <v>1092</v>
      </c>
      <c r="C356" s="57" t="s">
        <v>1399</v>
      </c>
      <c r="D356" s="57" t="s">
        <v>222</v>
      </c>
      <c r="E356" s="56">
        <v>185745</v>
      </c>
      <c r="F356" s="62">
        <f>VLOOKUP(D356,Table10[],6,FALSE)</f>
        <v>0</v>
      </c>
      <c r="G356" s="62">
        <f>IF(VLOOKUP(D356,Table10[],9,FALSE)="Y",1,0)</f>
        <v>0</v>
      </c>
      <c r="H356" s="62">
        <f>VLOOKUP(D356,Table10[],4,FALSE)</f>
        <v>0</v>
      </c>
      <c r="I356" s="62">
        <f>IF(VLOOKUP(D356,Table10[],7,FALSE)="L",1,IF(VLOOKUP(D356,Table10[],7,FALSE)="H",1.5, 0))</f>
        <v>0</v>
      </c>
      <c r="J356" s="62">
        <f>IF(VLOOKUP(D356,Table10[],5,FALSE)&gt;0, 1,0)</f>
        <v>1</v>
      </c>
      <c r="K356" s="56" t="s">
        <v>223</v>
      </c>
      <c r="L356" s="56" t="str">
        <f>IF(VLOOKUP(C356,Synonyms!$A$2:$E$490,5,FALSE)=0,"",VLOOKUP(C356,Synonyms!$A$2:$E$490,5,FALSE))</f>
        <v/>
      </c>
      <c r="M356" s="56">
        <v>0</v>
      </c>
      <c r="N356" s="56">
        <v>1</v>
      </c>
      <c r="O356" s="56">
        <f t="shared" si="21"/>
        <v>0</v>
      </c>
      <c r="P356" s="56">
        <f t="shared" si="22"/>
        <v>1</v>
      </c>
      <c r="Q356" s="56" t="str">
        <f>IF(VLOOKUP(D356,Table10[],8,FALSE)=0,"",VLOOKUP(D356,Table10[],8,FALSE))</f>
        <v/>
      </c>
      <c r="R356" s="56" t="s">
        <v>1119</v>
      </c>
      <c r="S356" s="56"/>
      <c r="T356" s="63">
        <f>IF(E356="nan","No CID", VLOOKUP(D356,Patents!$B$6:$V$493,13,FALSE))</f>
        <v>69</v>
      </c>
      <c r="U356" s="64">
        <f>IFERROR(VLOOKUP(D356,Patents!$B$6:$V$493,12,FALSE)/VLOOKUP(D356,Patents!$B$6:$V$493,13,FALSE),"")</f>
        <v>0.73913043478260865</v>
      </c>
      <c r="V356" s="64">
        <f>IFERROR(VLOOKUP(D356,Patents!$B$6:$V$493,16,FALSE)/VLOOKUP(D356,Patents!$B$6:$V$493,17,FALSE),"")</f>
        <v>0.83333333333333337</v>
      </c>
      <c r="W356" s="56" t="str">
        <f>IF(ISERROR(VLOOKUP(D356,'OFR Regulations'!B:D,3,FALSE)),"",VLOOKUP(D356,'OFR Regulations'!B:D,3,FALSE))</f>
        <v/>
      </c>
      <c r="X356" s="56" t="str">
        <f>IF(ISERROR(VLOOKUP(D356,'Reg List Summary'!$A$2:$D$141,4,FALSE)),"",VLOOKUP(D356,'Reg List Summary'!$A$2:$D$141,4,FALSE))</f>
        <v/>
      </c>
      <c r="Y356" s="56" t="b">
        <f t="shared" si="23"/>
        <v>1</v>
      </c>
      <c r="Z356" s="56">
        <f t="shared" si="24"/>
        <v>0</v>
      </c>
    </row>
    <row r="357" spans="1:26" x14ac:dyDescent="0.3">
      <c r="A357" s="56" t="s">
        <v>1187</v>
      </c>
      <c r="B357" s="56" t="s">
        <v>1064</v>
      </c>
      <c r="C357" s="57" t="s">
        <v>1186</v>
      </c>
      <c r="D357" s="57" t="s">
        <v>296</v>
      </c>
      <c r="E357" s="56">
        <v>91543</v>
      </c>
      <c r="F357" s="62">
        <f>VLOOKUP(D357,Table10[],6,FALSE)</f>
        <v>0</v>
      </c>
      <c r="G357" s="62">
        <f>IF(VLOOKUP(D357,Table10[],9,FALSE)="Y",1,0)</f>
        <v>0</v>
      </c>
      <c r="H357" s="62" t="str">
        <f>VLOOKUP(D357,Table10[],4,FALSE)</f>
        <v>Inactive</v>
      </c>
      <c r="I357" s="62">
        <f>IF(VLOOKUP(D357,Table10[],7,FALSE)="L",1,IF(VLOOKUP(D357,Table10[],7,FALSE)="H",1.5, 0))</f>
        <v>0</v>
      </c>
      <c r="J357" s="62">
        <f>IF(VLOOKUP(D357,Table10[],5,FALSE)&gt;0, 1,0)</f>
        <v>1</v>
      </c>
      <c r="K357" s="56" t="s">
        <v>297</v>
      </c>
      <c r="L357" s="56" t="str">
        <f>IF(VLOOKUP(C357,Synonyms!$A$2:$E$490,5,FALSE)=0,"",VLOOKUP(C357,Synonyms!$A$2:$E$490,5,FALSE))</f>
        <v/>
      </c>
      <c r="M357" s="56">
        <v>0</v>
      </c>
      <c r="N357" s="56">
        <v>0</v>
      </c>
      <c r="O357" s="56">
        <f t="shared" si="21"/>
        <v>0</v>
      </c>
      <c r="P357" s="56">
        <f t="shared" si="22"/>
        <v>2</v>
      </c>
      <c r="Q357" s="56">
        <f>IF(VLOOKUP(D357,Table10[],8,FALSE)=0,"",VLOOKUP(D357,Table10[],8,FALSE))</f>
        <v>1</v>
      </c>
      <c r="R357" s="56" t="s">
        <v>1060</v>
      </c>
      <c r="S357" s="56">
        <v>0.98740000000000006</v>
      </c>
      <c r="T357" s="63">
        <f>IF(E357="nan","No CID", VLOOKUP(D357,Patents!$B$6:$V$493,13,FALSE))</f>
        <v>435</v>
      </c>
      <c r="U357" s="64">
        <f>IFERROR(VLOOKUP(D357,Patents!$B$6:$V$493,12,FALSE)/VLOOKUP(D357,Patents!$B$6:$V$493,13,FALSE),"")</f>
        <v>0.7195402298850575</v>
      </c>
      <c r="V357" s="64">
        <f>IFERROR(VLOOKUP(D357,Patents!$B$6:$V$493,16,FALSE)/VLOOKUP(D357,Patents!$B$6:$V$493,17,FALSE),"")</f>
        <v>0.68152866242038213</v>
      </c>
      <c r="W357" s="56">
        <f>IF(ISERROR(VLOOKUP(D357,'OFR Regulations'!B:D,3,FALSE)),"",VLOOKUP(D357,'OFR Regulations'!B:D,3,FALSE))</f>
        <v>1</v>
      </c>
      <c r="X357" s="56">
        <f>IF(ISERROR(VLOOKUP(D357,'Reg List Summary'!$A$2:$D$141,4,FALSE)),"",VLOOKUP(D357,'Reg List Summary'!$A$2:$D$141,4,FALSE))</f>
        <v>1</v>
      </c>
      <c r="Y357" s="56" t="b">
        <f t="shared" si="23"/>
        <v>1</v>
      </c>
      <c r="Z357" s="56">
        <f t="shared" si="24"/>
        <v>0</v>
      </c>
    </row>
    <row r="358" spans="1:26" x14ac:dyDescent="0.3">
      <c r="A358" s="56" t="s">
        <v>1189</v>
      </c>
      <c r="B358" s="56" t="s">
        <v>1092</v>
      </c>
      <c r="C358" s="57" t="s">
        <v>1188</v>
      </c>
      <c r="D358" s="57" t="s">
        <v>224</v>
      </c>
      <c r="E358" s="56">
        <v>95170</v>
      </c>
      <c r="F358" s="62">
        <f>VLOOKUP(D358,Table10[],6,FALSE)</f>
        <v>0</v>
      </c>
      <c r="G358" s="62">
        <f>IF(VLOOKUP(D358,Table10[],9,FALSE)="Y",1,0)</f>
        <v>0</v>
      </c>
      <c r="H358" s="62">
        <f>VLOOKUP(D358,Table10[],4,FALSE)</f>
        <v>0</v>
      </c>
      <c r="I358" s="62">
        <f>IF(VLOOKUP(D358,Table10[],7,FALSE)="L",1,IF(VLOOKUP(D358,Table10[],7,FALSE)="H",1.5, 0))</f>
        <v>0</v>
      </c>
      <c r="J358" s="62">
        <f>IF(VLOOKUP(D358,Table10[],5,FALSE)&gt;0, 1,0)</f>
        <v>1</v>
      </c>
      <c r="K358" s="56" t="s">
        <v>225</v>
      </c>
      <c r="L358" s="56" t="str">
        <f>IF(VLOOKUP(C358,Synonyms!$A$2:$E$490,5,FALSE)=0,"",VLOOKUP(C358,Synonyms!$A$2:$E$490,5,FALSE))</f>
        <v>BDE-47</v>
      </c>
      <c r="M358" s="56">
        <v>0</v>
      </c>
      <c r="N358" s="56">
        <v>0</v>
      </c>
      <c r="O358" s="56">
        <f t="shared" si="21"/>
        <v>0</v>
      </c>
      <c r="P358" s="56">
        <f t="shared" si="22"/>
        <v>1</v>
      </c>
      <c r="Q358" s="56">
        <f>IF(VLOOKUP(D358,Table10[],8,FALSE)=0,"",VLOOKUP(D358,Table10[],8,FALSE))</f>
        <v>22</v>
      </c>
      <c r="R358" s="56" t="s">
        <v>1060</v>
      </c>
      <c r="S358" s="56">
        <v>0.9859</v>
      </c>
      <c r="T358" s="63">
        <f>IF(E358="nan","No CID", VLOOKUP(D358,Patents!$B$6:$V$493,13,FALSE))</f>
        <v>214</v>
      </c>
      <c r="U358" s="64">
        <f>IFERROR(VLOOKUP(D358,Patents!$B$6:$V$493,12,FALSE)/VLOOKUP(D358,Patents!$B$6:$V$493,13,FALSE),"")</f>
        <v>0.96261682242990654</v>
      </c>
      <c r="V358" s="64">
        <f>IFERROR(VLOOKUP(D358,Patents!$B$6:$V$493,16,FALSE)/VLOOKUP(D358,Patents!$B$6:$V$493,17,FALSE),"")</f>
        <v>0.75</v>
      </c>
      <c r="W358" s="56">
        <f>IF(ISERROR(VLOOKUP(D358,'OFR Regulations'!B:D,3,FALSE)),"",VLOOKUP(D358,'OFR Regulations'!B:D,3,FALSE))</f>
        <v>3</v>
      </c>
      <c r="X358" s="56">
        <f>IF(ISERROR(VLOOKUP(D358,'Reg List Summary'!$A$2:$D$141,4,FALSE)),"",VLOOKUP(D358,'Reg List Summary'!$A$2:$D$141,4,FALSE))</f>
        <v>3</v>
      </c>
      <c r="Y358" s="56" t="b">
        <f t="shared" si="23"/>
        <v>1</v>
      </c>
      <c r="Z358" s="56">
        <f t="shared" si="24"/>
        <v>0</v>
      </c>
    </row>
    <row r="359" spans="1:26" x14ac:dyDescent="0.3">
      <c r="A359" s="56" t="s">
        <v>1191</v>
      </c>
      <c r="B359" s="56" t="s">
        <v>1163</v>
      </c>
      <c r="C359" s="57" t="s">
        <v>1190</v>
      </c>
      <c r="D359" s="57" t="s">
        <v>740</v>
      </c>
      <c r="E359" s="56">
        <v>95576</v>
      </c>
      <c r="F359" s="62">
        <f>VLOOKUP(D359,Table10[],6,FALSE)</f>
        <v>0</v>
      </c>
      <c r="G359" s="62">
        <f>IF(VLOOKUP(D359,Table10[],9,FALSE)="Y",1,0)</f>
        <v>0</v>
      </c>
      <c r="H359" s="62" t="str">
        <f>VLOOKUP(D359,Table10[],4,FALSE)</f>
        <v>Active</v>
      </c>
      <c r="I359" s="62">
        <f>IF(VLOOKUP(D359,Table10[],7,FALSE)="L",1,IF(VLOOKUP(D359,Table10[],7,FALSE)="H",1.5, 0))</f>
        <v>0</v>
      </c>
      <c r="J359" s="62">
        <f>IF(VLOOKUP(D359,Table10[],5,FALSE)&gt;0, 1,0)</f>
        <v>1</v>
      </c>
      <c r="K359" s="56" t="s">
        <v>741</v>
      </c>
      <c r="L359" s="56" t="str">
        <f>IF(VLOOKUP(C359,Synonyms!$A$2:$E$490,5,FALSE)=0,"",VLOOKUP(C359,Synonyms!$A$2:$E$490,5,FALSE))</f>
        <v/>
      </c>
      <c r="M359" s="56">
        <v>0</v>
      </c>
      <c r="N359" s="56">
        <v>0</v>
      </c>
      <c r="O359" s="56">
        <f t="shared" si="21"/>
        <v>1</v>
      </c>
      <c r="P359" s="56">
        <f t="shared" si="22"/>
        <v>1</v>
      </c>
      <c r="Q359" s="56" t="str">
        <f>IF(VLOOKUP(D359,Table10[],8,FALSE)=0,"",VLOOKUP(D359,Table10[],8,FALSE))</f>
        <v/>
      </c>
      <c r="R359" s="56" t="s">
        <v>1056</v>
      </c>
      <c r="S359" s="56">
        <v>0.52139999999999997</v>
      </c>
      <c r="T359" s="63">
        <f>IF(E359="nan","No CID", VLOOKUP(D359,Patents!$B$6:$V$493,13,FALSE))</f>
        <v>4914</v>
      </c>
      <c r="U359" s="64">
        <f>IFERROR(VLOOKUP(D359,Patents!$B$6:$V$493,12,FALSE)/VLOOKUP(D359,Patents!$B$6:$V$493,13,FALSE),"")</f>
        <v>0.63756613756613756</v>
      </c>
      <c r="V359" s="64">
        <f>IFERROR(VLOOKUP(D359,Patents!$B$6:$V$493,16,FALSE)/VLOOKUP(D359,Patents!$B$6:$V$493,17,FALSE),"")</f>
        <v>0.75</v>
      </c>
      <c r="W359" s="56">
        <f>IF(ISERROR(VLOOKUP(D359,'OFR Regulations'!B:D,3,FALSE)),"",VLOOKUP(D359,'OFR Regulations'!B:D,3,FALSE))</f>
        <v>1</v>
      </c>
      <c r="X359" s="56">
        <f>IF(ISERROR(VLOOKUP(D359,'Reg List Summary'!$A$2:$D$141,4,FALSE)),"",VLOOKUP(D359,'Reg List Summary'!$A$2:$D$141,4,FALSE))</f>
        <v>1</v>
      </c>
      <c r="Y359" s="56" t="b">
        <f t="shared" si="23"/>
        <v>1</v>
      </c>
      <c r="Z359" s="56">
        <f t="shared" si="24"/>
        <v>0</v>
      </c>
    </row>
    <row r="360" spans="1:26" x14ac:dyDescent="0.3">
      <c r="A360" s="56" t="s">
        <v>1402</v>
      </c>
      <c r="B360" s="56" t="s">
        <v>1069</v>
      </c>
      <c r="C360" s="57" t="s">
        <v>1401</v>
      </c>
      <c r="D360" s="57" t="s">
        <v>742</v>
      </c>
      <c r="E360" s="56">
        <v>62093</v>
      </c>
      <c r="F360" s="62">
        <f>VLOOKUP(D360,Table10[],6,FALSE)</f>
        <v>0</v>
      </c>
      <c r="G360" s="62">
        <f>IF(VLOOKUP(D360,Table10[],9,FALSE)="Y",1,0)</f>
        <v>0</v>
      </c>
      <c r="H360" s="62">
        <f>VLOOKUP(D360,Table10[],4,FALSE)</f>
        <v>0</v>
      </c>
      <c r="I360" s="62">
        <f>IF(VLOOKUP(D360,Table10[],7,FALSE)="L",1,IF(VLOOKUP(D360,Table10[],7,FALSE)="H",1.5, 0))</f>
        <v>0</v>
      </c>
      <c r="J360" s="62">
        <f>IF(VLOOKUP(D360,Table10[],5,FALSE)&gt;0, 1,0)</f>
        <v>0</v>
      </c>
      <c r="K360" s="56" t="s">
        <v>743</v>
      </c>
      <c r="L360" s="56" t="str">
        <f>IF(VLOOKUP(C360,Synonyms!$A$2:$E$490,5,FALSE)=0,"",VLOOKUP(C360,Synonyms!$A$2:$E$490,5,FALSE))</f>
        <v>TBBPS-BA</v>
      </c>
      <c r="M360" s="56">
        <v>0</v>
      </c>
      <c r="N360" s="56">
        <v>0</v>
      </c>
      <c r="O360" s="56">
        <f t="shared" si="21"/>
        <v>0</v>
      </c>
      <c r="P360" s="56">
        <f t="shared" si="22"/>
        <v>0</v>
      </c>
      <c r="Q360" s="56">
        <f>IF(VLOOKUP(D360,Table10[],8,FALSE)=0,"",VLOOKUP(D360,Table10[],8,FALSE))</f>
        <v>1</v>
      </c>
      <c r="R360" s="56" t="s">
        <v>1060</v>
      </c>
      <c r="S360" s="56">
        <v>0.94330000000000003</v>
      </c>
      <c r="T360" s="63">
        <f>IF(E360="nan","No CID", VLOOKUP(D360,Patents!$B$6:$V$493,13,FALSE))</f>
        <v>1637</v>
      </c>
      <c r="U360" s="64">
        <f>IFERROR(VLOOKUP(D360,Patents!$B$6:$V$493,12,FALSE)/VLOOKUP(D360,Patents!$B$6:$V$493,13,FALSE),"")</f>
        <v>0.78497251069028706</v>
      </c>
      <c r="V360" s="64">
        <f>IFERROR(VLOOKUP(D360,Patents!$B$6:$V$493,16,FALSE)/VLOOKUP(D360,Patents!$B$6:$V$493,17,FALSE),"")</f>
        <v>0.45454545454545453</v>
      </c>
      <c r="W360" s="56" t="str">
        <f>IF(ISERROR(VLOOKUP(D360,'OFR Regulations'!B:D,3,FALSE)),"",VLOOKUP(D360,'OFR Regulations'!B:D,3,FALSE))</f>
        <v/>
      </c>
      <c r="X360" s="56" t="str">
        <f>IF(ISERROR(VLOOKUP(D360,'Reg List Summary'!$A$2:$D$141,4,FALSE)),"",VLOOKUP(D360,'Reg List Summary'!$A$2:$D$141,4,FALSE))</f>
        <v/>
      </c>
      <c r="Y360" s="56" t="b">
        <f t="shared" si="23"/>
        <v>1</v>
      </c>
      <c r="Z360" s="56">
        <f t="shared" si="24"/>
        <v>0</v>
      </c>
    </row>
    <row r="361" spans="1:26" x14ac:dyDescent="0.3">
      <c r="A361" s="56" t="s">
        <v>1404</v>
      </c>
      <c r="B361" s="56" t="s">
        <v>1104</v>
      </c>
      <c r="C361" s="57" t="s">
        <v>1403</v>
      </c>
      <c r="D361" s="57" t="s">
        <v>744</v>
      </c>
      <c r="E361" s="56">
        <v>21389909</v>
      </c>
      <c r="F361" s="62">
        <f>VLOOKUP(D361,Table10[],6,FALSE)</f>
        <v>0</v>
      </c>
      <c r="G361" s="62">
        <f>IF(VLOOKUP(D361,Table10[],9,FALSE)="Y",1,0)</f>
        <v>0</v>
      </c>
      <c r="H361" s="62">
        <f>VLOOKUP(D361,Table10[],4,FALSE)</f>
        <v>0</v>
      </c>
      <c r="I361" s="62">
        <f>IF(VLOOKUP(D361,Table10[],7,FALSE)="L",1,IF(VLOOKUP(D361,Table10[],7,FALSE)="H",1.5, 0))</f>
        <v>0</v>
      </c>
      <c r="J361" s="62">
        <f>IF(VLOOKUP(D361,Table10[],5,FALSE)&gt;0, 1,0)</f>
        <v>0</v>
      </c>
      <c r="K361" s="56" t="s">
        <v>745</v>
      </c>
      <c r="L361" s="56" t="str">
        <f>IF(VLOOKUP(C361,Synonyms!$A$2:$E$490,5,FALSE)=0,"",VLOOKUP(C361,Synonyms!$A$2:$E$490,5,FALSE))</f>
        <v/>
      </c>
      <c r="M361" s="56">
        <v>0</v>
      </c>
      <c r="N361" s="56">
        <v>0</v>
      </c>
      <c r="O361" s="56">
        <f t="shared" si="21"/>
        <v>0</v>
      </c>
      <c r="P361" s="56">
        <f t="shared" si="22"/>
        <v>0</v>
      </c>
      <c r="Q361" s="56" t="str">
        <f>IF(VLOOKUP(D361,Table10[],8,FALSE)=0,"",VLOOKUP(D361,Table10[],8,FALSE))</f>
        <v/>
      </c>
      <c r="R361" s="56" t="s">
        <v>1056</v>
      </c>
      <c r="S361" s="56">
        <v>0.82350000000000001</v>
      </c>
      <c r="T361" s="63">
        <f>IF(E361="nan","No CID", VLOOKUP(D361,Patents!$B$6:$V$493,13,FALSE))</f>
        <v>42</v>
      </c>
      <c r="U361" s="64">
        <f>IFERROR(VLOOKUP(D361,Patents!$B$6:$V$493,12,FALSE)/VLOOKUP(D361,Patents!$B$6:$V$493,13,FALSE),"")</f>
        <v>0.76190476190476186</v>
      </c>
      <c r="V361" s="64">
        <f>IFERROR(VLOOKUP(D361,Patents!$B$6:$V$493,16,FALSE)/VLOOKUP(D361,Patents!$B$6:$V$493,17,FALSE),"")</f>
        <v>0.5</v>
      </c>
      <c r="W361" s="56" t="str">
        <f>IF(ISERROR(VLOOKUP(D361,'OFR Regulations'!B:D,3,FALSE)),"",VLOOKUP(D361,'OFR Regulations'!B:D,3,FALSE))</f>
        <v/>
      </c>
      <c r="X361" s="56" t="str">
        <f>IF(ISERROR(VLOOKUP(D361,'Reg List Summary'!$A$2:$D$141,4,FALSE)),"",VLOOKUP(D361,'Reg List Summary'!$A$2:$D$141,4,FALSE))</f>
        <v/>
      </c>
      <c r="Y361" s="56" t="b">
        <f t="shared" si="23"/>
        <v>1</v>
      </c>
      <c r="Z361" s="56">
        <f t="shared" si="24"/>
        <v>0</v>
      </c>
    </row>
    <row r="362" spans="1:26" x14ac:dyDescent="0.3">
      <c r="A362" s="56" t="s">
        <v>1406</v>
      </c>
      <c r="B362" s="56" t="s">
        <v>1077</v>
      </c>
      <c r="C362" s="57" t="s">
        <v>1405</v>
      </c>
      <c r="D362" s="57" t="s">
        <v>746</v>
      </c>
      <c r="E362" s="56">
        <v>92557</v>
      </c>
      <c r="F362" s="62">
        <f>VLOOKUP(D362,Table10[],6,FALSE)</f>
        <v>0</v>
      </c>
      <c r="G362" s="62">
        <f>IF(VLOOKUP(D362,Table10[],9,FALSE)="Y",1,0)</f>
        <v>0</v>
      </c>
      <c r="H362" s="62" t="str">
        <f>VLOOKUP(D362,Table10[],4,FALSE)</f>
        <v>Inactive</v>
      </c>
      <c r="I362" s="62">
        <f>IF(VLOOKUP(D362,Table10[],7,FALSE)="L",1,IF(VLOOKUP(D362,Table10[],7,FALSE)="H",1.5, 0))</f>
        <v>0</v>
      </c>
      <c r="J362" s="62">
        <f>IF(VLOOKUP(D362,Table10[],5,FALSE)&gt;0, 1,0)</f>
        <v>0</v>
      </c>
      <c r="K362" s="56" t="s">
        <v>747</v>
      </c>
      <c r="L362" s="56" t="str">
        <f>IF(VLOOKUP(C362,Synonyms!$A$2:$E$490,5,FALSE)=0,"",VLOOKUP(C362,Synonyms!$A$2:$E$490,5,FALSE))</f>
        <v/>
      </c>
      <c r="M362" s="56">
        <v>0</v>
      </c>
      <c r="N362" s="56">
        <v>0</v>
      </c>
      <c r="O362" s="56">
        <f t="shared" si="21"/>
        <v>0</v>
      </c>
      <c r="P362" s="56">
        <f t="shared" si="22"/>
        <v>1</v>
      </c>
      <c r="Q362" s="56" t="str">
        <f>IF(VLOOKUP(D362,Table10[],8,FALSE)=0,"",VLOOKUP(D362,Table10[],8,FALSE))</f>
        <v/>
      </c>
      <c r="R362" s="56" t="s">
        <v>1119</v>
      </c>
      <c r="S362" s="56">
        <v>0.97270000000000001</v>
      </c>
      <c r="T362" s="63">
        <f>IF(E362="nan","No CID", VLOOKUP(D362,Patents!$B$6:$V$493,13,FALSE))</f>
        <v>0</v>
      </c>
      <c r="U362" s="64" t="str">
        <f>IFERROR(VLOOKUP(D362,Patents!$B$6:$V$493,12,FALSE)/VLOOKUP(D362,Patents!$B$6:$V$493,13,FALSE),"")</f>
        <v/>
      </c>
      <c r="V362" s="64" t="str">
        <f>IFERROR(VLOOKUP(D362,Patents!$B$6:$V$493,16,FALSE)/VLOOKUP(D362,Patents!$B$6:$V$493,17,FALSE),"")</f>
        <v/>
      </c>
      <c r="W362" s="56" t="str">
        <f>IF(ISERROR(VLOOKUP(D362,'OFR Regulations'!B:D,3,FALSE)),"",VLOOKUP(D362,'OFR Regulations'!B:D,3,FALSE))</f>
        <v/>
      </c>
      <c r="X362" s="56" t="str">
        <f>IF(ISERROR(VLOOKUP(D362,'Reg List Summary'!$A$2:$D$141,4,FALSE)),"",VLOOKUP(D362,'Reg List Summary'!$A$2:$D$141,4,FALSE))</f>
        <v/>
      </c>
      <c r="Y362" s="56" t="b">
        <f t="shared" si="23"/>
        <v>1</v>
      </c>
      <c r="Z362" s="56">
        <f t="shared" si="24"/>
        <v>0</v>
      </c>
    </row>
    <row r="363" spans="1:26" x14ac:dyDescent="0.3">
      <c r="A363" s="56" t="s">
        <v>1408</v>
      </c>
      <c r="B363" s="56" t="s">
        <v>1074</v>
      </c>
      <c r="C363" s="57" t="s">
        <v>1407</v>
      </c>
      <c r="D363" s="57" t="s">
        <v>748</v>
      </c>
      <c r="E363" s="56">
        <v>13840524</v>
      </c>
      <c r="F363" s="62">
        <f>VLOOKUP(D363,Table10[],6,FALSE)</f>
        <v>0</v>
      </c>
      <c r="G363" s="62">
        <f>IF(VLOOKUP(D363,Table10[],9,FALSE)="Y",1,0)</f>
        <v>0</v>
      </c>
      <c r="H363" s="62">
        <f>VLOOKUP(D363,Table10[],4,FALSE)</f>
        <v>0</v>
      </c>
      <c r="I363" s="62">
        <f>IF(VLOOKUP(D363,Table10[],7,FALSE)="L",1,IF(VLOOKUP(D363,Table10[],7,FALSE)="H",1.5, 0))</f>
        <v>0</v>
      </c>
      <c r="J363" s="62">
        <f>IF(VLOOKUP(D363,Table10[],5,FALSE)&gt;0, 1,0)</f>
        <v>0</v>
      </c>
      <c r="K363" s="56" t="s">
        <v>749</v>
      </c>
      <c r="L363" s="56" t="str">
        <f>IF(VLOOKUP(C363,Synonyms!$A$2:$E$490,5,FALSE)=0,"",VLOOKUP(C363,Synonyms!$A$2:$E$490,5,FALSE))</f>
        <v/>
      </c>
      <c r="M363" s="56">
        <v>0</v>
      </c>
      <c r="N363" s="56">
        <v>0</v>
      </c>
      <c r="O363" s="56">
        <f t="shared" si="21"/>
        <v>0</v>
      </c>
      <c r="P363" s="56">
        <f t="shared" si="22"/>
        <v>0</v>
      </c>
      <c r="Q363" s="56">
        <f>IF(VLOOKUP(D363,Table10[],8,FALSE)=0,"",VLOOKUP(D363,Table10[],8,FALSE))</f>
        <v>1</v>
      </c>
      <c r="R363" s="56" t="s">
        <v>1056</v>
      </c>
      <c r="S363" s="56">
        <v>0.93869999999999998</v>
      </c>
      <c r="T363" s="63">
        <f>IF(E363="nan","No CID", VLOOKUP(D363,Patents!$B$6:$V$493,13,FALSE))</f>
        <v>63</v>
      </c>
      <c r="U363" s="64">
        <f>IFERROR(VLOOKUP(D363,Patents!$B$6:$V$493,12,FALSE)/VLOOKUP(D363,Patents!$B$6:$V$493,13,FALSE),"")</f>
        <v>0.90476190476190477</v>
      </c>
      <c r="V363" s="64">
        <f>IFERROR(VLOOKUP(D363,Patents!$B$6:$V$493,16,FALSE)/VLOOKUP(D363,Patents!$B$6:$V$493,17,FALSE),"")</f>
        <v>0.92156862745098034</v>
      </c>
      <c r="W363" s="56" t="str">
        <f>IF(ISERROR(VLOOKUP(D363,'OFR Regulations'!B:D,3,FALSE)),"",VLOOKUP(D363,'OFR Regulations'!B:D,3,FALSE))</f>
        <v/>
      </c>
      <c r="X363" s="56" t="str">
        <f>IF(ISERROR(VLOOKUP(D363,'Reg List Summary'!$A$2:$D$141,4,FALSE)),"",VLOOKUP(D363,'Reg List Summary'!$A$2:$D$141,4,FALSE))</f>
        <v/>
      </c>
      <c r="Y363" s="56" t="b">
        <f t="shared" si="23"/>
        <v>1</v>
      </c>
      <c r="Z363" s="56">
        <f t="shared" si="24"/>
        <v>0</v>
      </c>
    </row>
    <row r="364" spans="1:26" x14ac:dyDescent="0.3">
      <c r="A364" s="56" t="s">
        <v>1410</v>
      </c>
      <c r="B364" s="56" t="s">
        <v>1263</v>
      </c>
      <c r="C364" s="57" t="s">
        <v>1409</v>
      </c>
      <c r="D364" s="57" t="s">
        <v>750</v>
      </c>
      <c r="E364" s="56">
        <v>101683998</v>
      </c>
      <c r="F364" s="62">
        <f>VLOOKUP(D364,Table10[],6,FALSE)</f>
        <v>0</v>
      </c>
      <c r="G364" s="62">
        <f>IF(VLOOKUP(D364,Table10[],9,FALSE)="Y",1,0)</f>
        <v>0</v>
      </c>
      <c r="H364" s="62">
        <f>VLOOKUP(D364,Table10[],4,FALSE)</f>
        <v>0</v>
      </c>
      <c r="I364" s="62">
        <f>IF(VLOOKUP(D364,Table10[],7,FALSE)="L",1,IF(VLOOKUP(D364,Table10[],7,FALSE)="H",1.5, 0))</f>
        <v>0</v>
      </c>
      <c r="J364" s="62">
        <f>IF(VLOOKUP(D364,Table10[],5,FALSE)&gt;0, 1,0)</f>
        <v>0</v>
      </c>
      <c r="K364" s="56" t="s">
        <v>751</v>
      </c>
      <c r="L364" s="56" t="str">
        <f>IF(VLOOKUP(C364,Synonyms!$A$2:$E$490,5,FALSE)=0,"",VLOOKUP(C364,Synonyms!$A$2:$E$490,5,FALSE))</f>
        <v/>
      </c>
      <c r="M364" s="56">
        <v>0</v>
      </c>
      <c r="N364" s="56">
        <v>0</v>
      </c>
      <c r="O364" s="56">
        <f t="shared" si="21"/>
        <v>0</v>
      </c>
      <c r="P364" s="56">
        <f t="shared" si="22"/>
        <v>0</v>
      </c>
      <c r="Q364" s="56">
        <f>IF(VLOOKUP(D364,Table10[],8,FALSE)=0,"",VLOOKUP(D364,Table10[],8,FALSE))</f>
        <v>2</v>
      </c>
      <c r="R364" s="56" t="s">
        <v>1060</v>
      </c>
      <c r="S364" s="56">
        <v>0.9345</v>
      </c>
      <c r="T364" s="63">
        <f>IF(E364="nan","No CID", VLOOKUP(D364,Patents!$B$6:$V$493,13,FALSE))</f>
        <v>0</v>
      </c>
      <c r="U364" s="64" t="str">
        <f>IFERROR(VLOOKUP(D364,Patents!$B$6:$V$493,12,FALSE)/VLOOKUP(D364,Patents!$B$6:$V$493,13,FALSE),"")</f>
        <v/>
      </c>
      <c r="V364" s="64" t="str">
        <f>IFERROR(VLOOKUP(D364,Patents!$B$6:$V$493,16,FALSE)/VLOOKUP(D364,Patents!$B$6:$V$493,17,FALSE),"")</f>
        <v/>
      </c>
      <c r="W364" s="56" t="str">
        <f>IF(ISERROR(VLOOKUP(D364,'OFR Regulations'!B:D,3,FALSE)),"",VLOOKUP(D364,'OFR Regulations'!B:D,3,FALSE))</f>
        <v/>
      </c>
      <c r="X364" s="56" t="str">
        <f>IF(ISERROR(VLOOKUP(D364,'Reg List Summary'!$A$2:$D$141,4,FALSE)),"",VLOOKUP(D364,'Reg List Summary'!$A$2:$D$141,4,FALSE))</f>
        <v/>
      </c>
      <c r="Y364" s="56" t="b">
        <f t="shared" si="23"/>
        <v>1</v>
      </c>
      <c r="Z364" s="56">
        <f t="shared" si="24"/>
        <v>0</v>
      </c>
    </row>
    <row r="365" spans="1:26" x14ac:dyDescent="0.3">
      <c r="A365" s="56" t="s">
        <v>1412</v>
      </c>
      <c r="B365" s="56" t="s">
        <v>1074</v>
      </c>
      <c r="C365" s="57" t="s">
        <v>1411</v>
      </c>
      <c r="D365" s="57" t="s">
        <v>752</v>
      </c>
      <c r="E365" s="56">
        <v>57838204</v>
      </c>
      <c r="F365" s="62">
        <f>VLOOKUP(D365,Table10[],6,FALSE)</f>
        <v>0</v>
      </c>
      <c r="G365" s="62">
        <f>IF(VLOOKUP(D365,Table10[],9,FALSE)="Y",1,0)</f>
        <v>0</v>
      </c>
      <c r="H365" s="62">
        <f>VLOOKUP(D365,Table10[],4,FALSE)</f>
        <v>0</v>
      </c>
      <c r="I365" s="62">
        <f>IF(VLOOKUP(D365,Table10[],7,FALSE)="L",1,IF(VLOOKUP(D365,Table10[],7,FALSE)="H",1.5, 0))</f>
        <v>0</v>
      </c>
      <c r="J365" s="62">
        <f>IF(VLOOKUP(D365,Table10[],5,FALSE)&gt;0, 1,0)</f>
        <v>0</v>
      </c>
      <c r="K365" s="56" t="s">
        <v>753</v>
      </c>
      <c r="L365" s="56" t="str">
        <f>IF(VLOOKUP(C365,Synonyms!$A$2:$E$490,5,FALSE)=0,"",VLOOKUP(C365,Synonyms!$A$2:$E$490,5,FALSE))</f>
        <v/>
      </c>
      <c r="M365" s="56">
        <v>0</v>
      </c>
      <c r="N365" s="56">
        <v>0</v>
      </c>
      <c r="O365" s="56">
        <f t="shared" si="21"/>
        <v>0</v>
      </c>
      <c r="P365" s="56">
        <f t="shared" si="22"/>
        <v>0</v>
      </c>
      <c r="Q365" s="56">
        <f>IF(VLOOKUP(D365,Table10[],8,FALSE)=0,"",VLOOKUP(D365,Table10[],8,FALSE))</f>
        <v>1</v>
      </c>
      <c r="R365" s="56" t="s">
        <v>1060</v>
      </c>
      <c r="S365" s="56">
        <v>0.97340000000000004</v>
      </c>
      <c r="T365" s="63">
        <f>IF(E365="nan","No CID", VLOOKUP(D365,Patents!$B$6:$V$493,13,FALSE))</f>
        <v>52</v>
      </c>
      <c r="U365" s="64">
        <f>IFERROR(VLOOKUP(D365,Patents!$B$6:$V$493,12,FALSE)/VLOOKUP(D365,Patents!$B$6:$V$493,13,FALSE),"")</f>
        <v>0.61538461538461542</v>
      </c>
      <c r="V365" s="64">
        <f>IFERROR(VLOOKUP(D365,Patents!$B$6:$V$493,16,FALSE)/VLOOKUP(D365,Patents!$B$6:$V$493,17,FALSE),"")</f>
        <v>0.61111111111111116</v>
      </c>
      <c r="W365" s="56" t="str">
        <f>IF(ISERROR(VLOOKUP(D365,'OFR Regulations'!B:D,3,FALSE)),"",VLOOKUP(D365,'OFR Regulations'!B:D,3,FALSE))</f>
        <v/>
      </c>
      <c r="X365" s="56" t="str">
        <f>IF(ISERROR(VLOOKUP(D365,'Reg List Summary'!$A$2:$D$141,4,FALSE)),"",VLOOKUP(D365,'Reg List Summary'!$A$2:$D$141,4,FALSE))</f>
        <v/>
      </c>
      <c r="Y365" s="56" t="b">
        <f t="shared" si="23"/>
        <v>1</v>
      </c>
      <c r="Z365" s="56">
        <f t="shared" si="24"/>
        <v>0</v>
      </c>
    </row>
    <row r="366" spans="1:26" x14ac:dyDescent="0.3">
      <c r="A366" s="56" t="s">
        <v>1414</v>
      </c>
      <c r="B366" s="56" t="s">
        <v>1092</v>
      </c>
      <c r="C366" s="57" t="s">
        <v>1413</v>
      </c>
      <c r="D366" s="57" t="s">
        <v>754</v>
      </c>
      <c r="E366" s="56">
        <v>100907</v>
      </c>
      <c r="F366" s="62">
        <f>VLOOKUP(D366,Table10[],6,FALSE)</f>
        <v>0</v>
      </c>
      <c r="G366" s="62">
        <f>IF(VLOOKUP(D366,Table10[],9,FALSE)="Y",1,0)</f>
        <v>0</v>
      </c>
      <c r="H366" s="62" t="str">
        <f>VLOOKUP(D366,Table10[],4,FALSE)</f>
        <v>Active</v>
      </c>
      <c r="I366" s="62">
        <f>IF(VLOOKUP(D366,Table10[],7,FALSE)="L",1,IF(VLOOKUP(D366,Table10[],7,FALSE)="H",1.5, 0))</f>
        <v>0</v>
      </c>
      <c r="J366" s="62">
        <f>IF(VLOOKUP(D366,Table10[],5,FALSE)&gt;0, 1,0)</f>
        <v>1</v>
      </c>
      <c r="K366" s="56" t="s">
        <v>755</v>
      </c>
      <c r="L366" s="56" t="str">
        <f>IF(VLOOKUP(C366,Synonyms!$A$2:$E$490,5,FALSE)=0,"",VLOOKUP(C366,Synonyms!$A$2:$E$490,5,FALSE))</f>
        <v/>
      </c>
      <c r="M366" s="56">
        <v>0</v>
      </c>
      <c r="N366" s="56">
        <v>0</v>
      </c>
      <c r="O366" s="56">
        <f t="shared" si="21"/>
        <v>1</v>
      </c>
      <c r="P366" s="56">
        <f t="shared" si="22"/>
        <v>1</v>
      </c>
      <c r="Q366" s="56">
        <f>IF(VLOOKUP(D366,Table10[],8,FALSE)=0,"",VLOOKUP(D366,Table10[],8,FALSE))</f>
        <v>5</v>
      </c>
      <c r="R366" s="56" t="s">
        <v>1060</v>
      </c>
      <c r="S366" s="56">
        <v>0.99539999999999995</v>
      </c>
      <c r="T366" s="63">
        <f>IF(E366="nan","No CID", VLOOKUP(D366,Patents!$B$6:$V$493,13,FALSE))</f>
        <v>47</v>
      </c>
      <c r="U366" s="64">
        <f>IFERROR(VLOOKUP(D366,Patents!$B$6:$V$493,12,FALSE)/VLOOKUP(D366,Patents!$B$6:$V$493,13,FALSE),"")</f>
        <v>0.8936170212765957</v>
      </c>
      <c r="V366" s="64">
        <f>IFERROR(VLOOKUP(D366,Patents!$B$6:$V$493,16,FALSE)/VLOOKUP(D366,Patents!$B$6:$V$493,17,FALSE),"")</f>
        <v>0.88888888888888884</v>
      </c>
      <c r="W366" s="56">
        <f>IF(ISERROR(VLOOKUP(D366,'OFR Regulations'!B:D,3,FALSE)),"",VLOOKUP(D366,'OFR Regulations'!B:D,3,FALSE))</f>
        <v>1</v>
      </c>
      <c r="X366" s="56">
        <f>IF(ISERROR(VLOOKUP(D366,'Reg List Summary'!$A$2:$D$141,4,FALSE)),"",VLOOKUP(D366,'Reg List Summary'!$A$2:$D$141,4,FALSE))</f>
        <v>1</v>
      </c>
      <c r="Y366" s="56" t="b">
        <f t="shared" si="23"/>
        <v>1</v>
      </c>
      <c r="Z366" s="56">
        <f t="shared" si="24"/>
        <v>0</v>
      </c>
    </row>
    <row r="367" spans="1:26" x14ac:dyDescent="0.3">
      <c r="A367" s="56" t="s">
        <v>1416</v>
      </c>
      <c r="B367" s="56" t="s">
        <v>1077</v>
      </c>
      <c r="C367" s="57" t="s">
        <v>1415</v>
      </c>
      <c r="D367" s="57" t="s">
        <v>756</v>
      </c>
      <c r="E367" s="56">
        <v>591322</v>
      </c>
      <c r="F367" s="62">
        <f>VLOOKUP(D367,Table10[],6,FALSE)</f>
        <v>0</v>
      </c>
      <c r="G367" s="62">
        <f>IF(VLOOKUP(D367,Table10[],9,FALSE)="Y",1,0)</f>
        <v>0</v>
      </c>
      <c r="H367" s="62">
        <f>VLOOKUP(D367,Table10[],4,FALSE)</f>
        <v>0</v>
      </c>
      <c r="I367" s="62">
        <f>IF(VLOOKUP(D367,Table10[],7,FALSE)="L",1,IF(VLOOKUP(D367,Table10[],7,FALSE)="H",1.5, 0))</f>
        <v>0</v>
      </c>
      <c r="J367" s="62">
        <f>IF(VLOOKUP(D367,Table10[],5,FALSE)&gt;0, 1,0)</f>
        <v>1</v>
      </c>
      <c r="K367" s="56" t="s">
        <v>757</v>
      </c>
      <c r="L367" s="56" t="str">
        <f>IF(VLOOKUP(C367,Synonyms!$A$2:$E$490,5,FALSE)=0,"",VLOOKUP(C367,Synonyms!$A$2:$E$490,5,FALSE))</f>
        <v/>
      </c>
      <c r="M367" s="56">
        <v>0</v>
      </c>
      <c r="N367" s="56">
        <v>0</v>
      </c>
      <c r="O367" s="56">
        <f t="shared" si="21"/>
        <v>0</v>
      </c>
      <c r="P367" s="56">
        <f t="shared" si="22"/>
        <v>1</v>
      </c>
      <c r="Q367" s="56" t="str">
        <f>IF(VLOOKUP(D367,Table10[],8,FALSE)=0,"",VLOOKUP(D367,Table10[],8,FALSE))</f>
        <v/>
      </c>
      <c r="R367" s="56" t="s">
        <v>1060</v>
      </c>
      <c r="S367" s="56">
        <v>0.85529999999999995</v>
      </c>
      <c r="T367" s="63">
        <f>IF(E367="nan","No CID", VLOOKUP(D367,Patents!$B$6:$V$493,13,FALSE))</f>
        <v>2</v>
      </c>
      <c r="U367" s="64">
        <f>IFERROR(VLOOKUP(D367,Patents!$B$6:$V$493,12,FALSE)/VLOOKUP(D367,Patents!$B$6:$V$493,13,FALSE),"")</f>
        <v>1</v>
      </c>
      <c r="V367" s="64" t="str">
        <f>IFERROR(VLOOKUP(D367,Patents!$B$6:$V$493,16,FALSE)/VLOOKUP(D367,Patents!$B$6:$V$493,17,FALSE),"")</f>
        <v/>
      </c>
      <c r="W367" s="56">
        <f>IF(ISERROR(VLOOKUP(D367,'OFR Regulations'!B:D,3,FALSE)),"",VLOOKUP(D367,'OFR Regulations'!B:D,3,FALSE))</f>
        <v>1</v>
      </c>
      <c r="X367" s="56">
        <f>IF(ISERROR(VLOOKUP(D367,'Reg List Summary'!$A$2:$D$141,4,FALSE)),"",VLOOKUP(D367,'Reg List Summary'!$A$2:$D$141,4,FALSE))</f>
        <v>1</v>
      </c>
      <c r="Y367" s="56" t="b">
        <f t="shared" si="23"/>
        <v>1</v>
      </c>
      <c r="Z367" s="56">
        <f t="shared" si="24"/>
        <v>0</v>
      </c>
    </row>
    <row r="368" spans="1:26" x14ac:dyDescent="0.3">
      <c r="A368" s="56" t="s">
        <v>1418</v>
      </c>
      <c r="B368" s="56" t="s">
        <v>1077</v>
      </c>
      <c r="C368" s="57" t="s">
        <v>1417</v>
      </c>
      <c r="D368" s="57" t="s">
        <v>758</v>
      </c>
      <c r="E368" s="56">
        <v>181214</v>
      </c>
      <c r="F368" s="62">
        <f>VLOOKUP(D368,Table10[],6,FALSE)</f>
        <v>0</v>
      </c>
      <c r="G368" s="62">
        <f>IF(VLOOKUP(D368,Table10[],9,FALSE)="Y",1,0)</f>
        <v>0</v>
      </c>
      <c r="H368" s="62">
        <f>VLOOKUP(D368,Table10[],4,FALSE)</f>
        <v>0</v>
      </c>
      <c r="I368" s="62">
        <f>IF(VLOOKUP(D368,Table10[],7,FALSE)="L",1,IF(VLOOKUP(D368,Table10[],7,FALSE)="H",1.5, 0))</f>
        <v>0</v>
      </c>
      <c r="J368" s="62">
        <f>IF(VLOOKUP(D368,Table10[],5,FALSE)&gt;0, 1,0)</f>
        <v>1</v>
      </c>
      <c r="K368" s="56" t="s">
        <v>759</v>
      </c>
      <c r="L368" s="56" t="str">
        <f>IF(VLOOKUP(C368,Synonyms!$A$2:$E$490,5,FALSE)=0,"",VLOOKUP(C368,Synonyms!$A$2:$E$490,5,FALSE))</f>
        <v/>
      </c>
      <c r="M368" s="56">
        <v>0</v>
      </c>
      <c r="N368" s="56">
        <v>0</v>
      </c>
      <c r="O368" s="56">
        <f t="shared" si="21"/>
        <v>0</v>
      </c>
      <c r="P368" s="56">
        <f t="shared" si="22"/>
        <v>1</v>
      </c>
      <c r="Q368" s="56" t="str">
        <f>IF(VLOOKUP(D368,Table10[],8,FALSE)=0,"",VLOOKUP(D368,Table10[],8,FALSE))</f>
        <v/>
      </c>
      <c r="R368" s="56" t="s">
        <v>1060</v>
      </c>
      <c r="S368" s="56">
        <v>0.97130000000000005</v>
      </c>
      <c r="T368" s="63">
        <f>IF(E368="nan","No CID", VLOOKUP(D368,Patents!$B$6:$V$493,13,FALSE))</f>
        <v>0</v>
      </c>
      <c r="U368" s="64" t="str">
        <f>IFERROR(VLOOKUP(D368,Patents!$B$6:$V$493,12,FALSE)/VLOOKUP(D368,Patents!$B$6:$V$493,13,FALSE),"")</f>
        <v/>
      </c>
      <c r="V368" s="64" t="str">
        <f>IFERROR(VLOOKUP(D368,Patents!$B$6:$V$493,16,FALSE)/VLOOKUP(D368,Patents!$B$6:$V$493,17,FALSE),"")</f>
        <v/>
      </c>
      <c r="W368" s="56">
        <f>IF(ISERROR(VLOOKUP(D368,'OFR Regulations'!B:D,3,FALSE)),"",VLOOKUP(D368,'OFR Regulations'!B:D,3,FALSE))</f>
        <v>1</v>
      </c>
      <c r="X368" s="56">
        <f>IF(ISERROR(VLOOKUP(D368,'Reg List Summary'!$A$2:$D$141,4,FALSE)),"",VLOOKUP(D368,'Reg List Summary'!$A$2:$D$141,4,FALSE))</f>
        <v>1</v>
      </c>
      <c r="Y368" s="56" t="b">
        <f t="shared" si="23"/>
        <v>1</v>
      </c>
      <c r="Z368" s="56">
        <f t="shared" si="24"/>
        <v>0</v>
      </c>
    </row>
    <row r="369" spans="1:26" x14ac:dyDescent="0.3">
      <c r="A369" s="56" t="s">
        <v>1420</v>
      </c>
      <c r="B369" s="56" t="s">
        <v>1077</v>
      </c>
      <c r="C369" s="57" t="s">
        <v>1419</v>
      </c>
      <c r="D369" s="57" t="s">
        <v>760</v>
      </c>
      <c r="E369" s="56">
        <v>42948</v>
      </c>
      <c r="F369" s="62">
        <f>VLOOKUP(D369,Table10[],6,FALSE)</f>
        <v>0</v>
      </c>
      <c r="G369" s="62">
        <f>IF(VLOOKUP(D369,Table10[],9,FALSE)="Y",1,0)</f>
        <v>0</v>
      </c>
      <c r="H369" s="62">
        <f>VLOOKUP(D369,Table10[],4,FALSE)</f>
        <v>0</v>
      </c>
      <c r="I369" s="62">
        <f>IF(VLOOKUP(D369,Table10[],7,FALSE)="L",1,IF(VLOOKUP(D369,Table10[],7,FALSE)="H",1.5, 0))</f>
        <v>0</v>
      </c>
      <c r="J369" s="62">
        <f>IF(VLOOKUP(D369,Table10[],5,FALSE)&gt;0, 1,0)</f>
        <v>1</v>
      </c>
      <c r="K369" s="56" t="s">
        <v>761</v>
      </c>
      <c r="L369" s="56" t="str">
        <f>IF(VLOOKUP(C369,Synonyms!$A$2:$E$490,5,FALSE)=0,"",VLOOKUP(C369,Synonyms!$A$2:$E$490,5,FALSE))</f>
        <v>PBB-153</v>
      </c>
      <c r="M369" s="56">
        <v>0</v>
      </c>
      <c r="N369" s="56">
        <v>0</v>
      </c>
      <c r="O369" s="56">
        <f t="shared" si="21"/>
        <v>0</v>
      </c>
      <c r="P369" s="56">
        <f t="shared" si="22"/>
        <v>1</v>
      </c>
      <c r="Q369" s="56">
        <f>IF(VLOOKUP(D369,Table10[],8,FALSE)=0,"",VLOOKUP(D369,Table10[],8,FALSE))</f>
        <v>2</v>
      </c>
      <c r="R369" s="56" t="s">
        <v>1060</v>
      </c>
      <c r="S369" s="56">
        <v>0.98040000000000005</v>
      </c>
      <c r="T369" s="63">
        <f>IF(E369="nan","No CID", VLOOKUP(D369,Patents!$B$6:$V$493,13,FALSE))</f>
        <v>649</v>
      </c>
      <c r="U369" s="64">
        <f>IFERROR(VLOOKUP(D369,Patents!$B$6:$V$493,12,FALSE)/VLOOKUP(D369,Patents!$B$6:$V$493,13,FALSE),"")</f>
        <v>0.3929121725731895</v>
      </c>
      <c r="V369" s="64">
        <f>IFERROR(VLOOKUP(D369,Patents!$B$6:$V$493,16,FALSE)/VLOOKUP(D369,Patents!$B$6:$V$493,17,FALSE),"")</f>
        <v>0.40598290598290598</v>
      </c>
      <c r="W369" s="56">
        <f>IF(ISERROR(VLOOKUP(D369,'OFR Regulations'!B:D,3,FALSE)),"",VLOOKUP(D369,'OFR Regulations'!B:D,3,FALSE))</f>
        <v>2</v>
      </c>
      <c r="X369" s="56">
        <f>IF(ISERROR(VLOOKUP(D369,'Reg List Summary'!$A$2:$D$141,4,FALSE)),"",VLOOKUP(D369,'Reg List Summary'!$A$2:$D$141,4,FALSE))</f>
        <v>2</v>
      </c>
      <c r="Y369" s="56" t="b">
        <f t="shared" si="23"/>
        <v>1</v>
      </c>
      <c r="Z369" s="56">
        <f t="shared" si="24"/>
        <v>0</v>
      </c>
    </row>
    <row r="370" spans="1:26" x14ac:dyDescent="0.3">
      <c r="A370" s="56" t="s">
        <v>1422</v>
      </c>
      <c r="B370" s="56" t="s">
        <v>1077</v>
      </c>
      <c r="C370" s="57" t="s">
        <v>1421</v>
      </c>
      <c r="D370" s="57" t="s">
        <v>762</v>
      </c>
      <c r="E370" s="56">
        <v>154382</v>
      </c>
      <c r="F370" s="62">
        <f>VLOOKUP(D370,Table10[],6,FALSE)</f>
        <v>0</v>
      </c>
      <c r="G370" s="62">
        <f>IF(VLOOKUP(D370,Table10[],9,FALSE)="Y",1,0)</f>
        <v>0</v>
      </c>
      <c r="H370" s="62">
        <f>VLOOKUP(D370,Table10[],4,FALSE)</f>
        <v>0</v>
      </c>
      <c r="I370" s="62">
        <f>IF(VLOOKUP(D370,Table10[],7,FALSE)="L",1,IF(VLOOKUP(D370,Table10[],7,FALSE)="H",1.5, 0))</f>
        <v>0</v>
      </c>
      <c r="J370" s="62">
        <f>IF(VLOOKUP(D370,Table10[],5,FALSE)&gt;0, 1,0)</f>
        <v>0</v>
      </c>
      <c r="K370" s="56" t="s">
        <v>763</v>
      </c>
      <c r="L370" s="56" t="str">
        <f>IF(VLOOKUP(C370,Synonyms!$A$2:$E$490,5,FALSE)=0,"",VLOOKUP(C370,Synonyms!$A$2:$E$490,5,FALSE))</f>
        <v>PBB-202</v>
      </c>
      <c r="M370" s="56">
        <v>0</v>
      </c>
      <c r="N370" s="56">
        <v>1</v>
      </c>
      <c r="O370" s="56">
        <f t="shared" si="21"/>
        <v>0</v>
      </c>
      <c r="P370" s="56">
        <f t="shared" si="22"/>
        <v>0</v>
      </c>
      <c r="Q370" s="56" t="str">
        <f>IF(VLOOKUP(D370,Table10[],8,FALSE)=0,"",VLOOKUP(D370,Table10[],8,FALSE))</f>
        <v/>
      </c>
      <c r="R370" s="56" t="s">
        <v>1119</v>
      </c>
      <c r="S370" s="56">
        <v>0.98040000000000005</v>
      </c>
      <c r="T370" s="63">
        <f>IF(E370="nan","No CID", VLOOKUP(D370,Patents!$B$6:$V$493,13,FALSE))</f>
        <v>0</v>
      </c>
      <c r="U370" s="64" t="str">
        <f>IFERROR(VLOOKUP(D370,Patents!$B$6:$V$493,12,FALSE)/VLOOKUP(D370,Patents!$B$6:$V$493,13,FALSE),"")</f>
        <v/>
      </c>
      <c r="V370" s="64" t="str">
        <f>IFERROR(VLOOKUP(D370,Patents!$B$6:$V$493,16,FALSE)/VLOOKUP(D370,Patents!$B$6:$V$493,17,FALSE),"")</f>
        <v/>
      </c>
      <c r="W370" s="56" t="str">
        <f>IF(ISERROR(VLOOKUP(D370,'OFR Regulations'!B:D,3,FALSE)),"",VLOOKUP(D370,'OFR Regulations'!B:D,3,FALSE))</f>
        <v/>
      </c>
      <c r="X370" s="56" t="str">
        <f>IF(ISERROR(VLOOKUP(D370,'Reg List Summary'!$A$2:$D$141,4,FALSE)),"",VLOOKUP(D370,'Reg List Summary'!$A$2:$D$141,4,FALSE))</f>
        <v/>
      </c>
      <c r="Y370" s="56" t="b">
        <f t="shared" si="23"/>
        <v>1</v>
      </c>
      <c r="Z370" s="56">
        <f t="shared" si="24"/>
        <v>0</v>
      </c>
    </row>
    <row r="371" spans="1:26" x14ac:dyDescent="0.3">
      <c r="A371" s="56" t="s">
        <v>1424</v>
      </c>
      <c r="B371" s="56" t="s">
        <v>1074</v>
      </c>
      <c r="C371" s="57" t="s">
        <v>1423</v>
      </c>
      <c r="D371" s="57" t="s">
        <v>764</v>
      </c>
      <c r="E371" s="56">
        <v>101059</v>
      </c>
      <c r="F371" s="62">
        <f>VLOOKUP(D371,Table10[],6,FALSE)</f>
        <v>0</v>
      </c>
      <c r="G371" s="62">
        <f>IF(VLOOKUP(D371,Table10[],9,FALSE)="Y",1,0)</f>
        <v>0</v>
      </c>
      <c r="H371" s="62" t="str">
        <f>VLOOKUP(D371,Table10[],4,FALSE)</f>
        <v>Active</v>
      </c>
      <c r="I371" s="62">
        <f>IF(VLOOKUP(D371,Table10[],7,FALSE)="L",1,IF(VLOOKUP(D371,Table10[],7,FALSE)="H",1.5, 0))</f>
        <v>0</v>
      </c>
      <c r="J371" s="62">
        <f>IF(VLOOKUP(D371,Table10[],5,FALSE)&gt;0, 1,0)</f>
        <v>1</v>
      </c>
      <c r="K371" s="56" t="s">
        <v>765</v>
      </c>
      <c r="L371" s="56" t="str">
        <f>IF(VLOOKUP(C371,Synonyms!$A$2:$E$490,5,FALSE)=0,"",VLOOKUP(C371,Synonyms!$A$2:$E$490,5,FALSE))</f>
        <v/>
      </c>
      <c r="M371" s="56">
        <v>0</v>
      </c>
      <c r="N371" s="56">
        <v>0</v>
      </c>
      <c r="O371" s="56">
        <f t="shared" si="21"/>
        <v>1</v>
      </c>
      <c r="P371" s="56">
        <f t="shared" si="22"/>
        <v>1</v>
      </c>
      <c r="Q371" s="56">
        <f>IF(VLOOKUP(D371,Table10[],8,FALSE)=0,"",VLOOKUP(D371,Table10[],8,FALSE))</f>
        <v>5</v>
      </c>
      <c r="R371" s="56" t="s">
        <v>1060</v>
      </c>
      <c r="S371" s="56">
        <v>0.95279999999999998</v>
      </c>
      <c r="T371" s="63">
        <f>IF(E371="nan","No CID", VLOOKUP(D371,Patents!$B$6:$V$493,13,FALSE))</f>
        <v>4024</v>
      </c>
      <c r="U371" s="64">
        <f>IFERROR(VLOOKUP(D371,Patents!$B$6:$V$493,12,FALSE)/VLOOKUP(D371,Patents!$B$6:$V$493,13,FALSE),"")</f>
        <v>0.87052683896620275</v>
      </c>
      <c r="V371" s="64">
        <f>IFERROR(VLOOKUP(D371,Patents!$B$6:$V$493,16,FALSE)/VLOOKUP(D371,Patents!$B$6:$V$493,17,FALSE),"")</f>
        <v>0.83422939068100355</v>
      </c>
      <c r="W371" s="56">
        <f>IF(ISERROR(VLOOKUP(D371,'OFR Regulations'!B:D,3,FALSE)),"",VLOOKUP(D371,'OFR Regulations'!B:D,3,FALSE))</f>
        <v>2</v>
      </c>
      <c r="X371" s="56">
        <f>IF(ISERROR(VLOOKUP(D371,'Reg List Summary'!$A$2:$D$141,4,FALSE)),"",VLOOKUP(D371,'Reg List Summary'!$A$2:$D$141,4,FALSE))</f>
        <v>2</v>
      </c>
      <c r="Y371" s="56" t="b">
        <f t="shared" si="23"/>
        <v>1</v>
      </c>
      <c r="Z371" s="56">
        <f t="shared" si="24"/>
        <v>0</v>
      </c>
    </row>
    <row r="372" spans="1:26" x14ac:dyDescent="0.3">
      <c r="A372" s="56" t="s">
        <v>1426</v>
      </c>
      <c r="B372" s="56" t="s">
        <v>1077</v>
      </c>
      <c r="C372" s="57" t="s">
        <v>1425</v>
      </c>
      <c r="D372" s="57" t="s">
        <v>766</v>
      </c>
      <c r="E372" s="56">
        <v>101059</v>
      </c>
      <c r="F372" s="62">
        <f>VLOOKUP(D372,Table10[],6,FALSE)</f>
        <v>0</v>
      </c>
      <c r="G372" s="62">
        <f>IF(VLOOKUP(D372,Table10[],9,FALSE)="Y",1,0)</f>
        <v>0</v>
      </c>
      <c r="H372" s="62" t="str">
        <f>VLOOKUP(D372,Table10[],4,FALSE)</f>
        <v>Active</v>
      </c>
      <c r="I372" s="62">
        <f>IF(VLOOKUP(D372,Table10[],7,FALSE)="L",1,IF(VLOOKUP(D372,Table10[],7,FALSE)="H",1.5, 0))</f>
        <v>0</v>
      </c>
      <c r="J372" s="62">
        <f>IF(VLOOKUP(D372,Table10[],5,FALSE)&gt;0, 1,0)</f>
        <v>1</v>
      </c>
      <c r="K372" s="56" t="s">
        <v>767</v>
      </c>
      <c r="L372" s="56" t="str">
        <f>IF(VLOOKUP(C372,Synonyms!$A$2:$E$490,5,FALSE)=0,"",VLOOKUP(C372,Synonyms!$A$2:$E$490,5,FALSE))</f>
        <v/>
      </c>
      <c r="M372" s="56">
        <v>0</v>
      </c>
      <c r="N372" s="56">
        <v>0</v>
      </c>
      <c r="O372" s="56">
        <f t="shared" si="21"/>
        <v>1</v>
      </c>
      <c r="P372" s="56">
        <f t="shared" si="22"/>
        <v>1</v>
      </c>
      <c r="Q372" s="56">
        <f>IF(VLOOKUP(D372,Table10[],8,FALSE)=0,"",VLOOKUP(D372,Table10[],8,FALSE))</f>
        <v>4</v>
      </c>
      <c r="R372" s="56" t="s">
        <v>1060</v>
      </c>
      <c r="S372" s="56">
        <v>0.95279999999999998</v>
      </c>
      <c r="T372" s="63">
        <f>IF(E372="nan","No CID", VLOOKUP(D372,Patents!$B$6:$V$493,13,FALSE))</f>
        <v>4024</v>
      </c>
      <c r="U372" s="64">
        <f>IFERROR(VLOOKUP(D372,Patents!$B$6:$V$493,12,FALSE)/VLOOKUP(D372,Patents!$B$6:$V$493,13,FALSE),"")</f>
        <v>0.87052683896620275</v>
      </c>
      <c r="V372" s="64">
        <f>IFERROR(VLOOKUP(D372,Patents!$B$6:$V$493,16,FALSE)/VLOOKUP(D372,Patents!$B$6:$V$493,17,FALSE),"")</f>
        <v>0.83422939068100355</v>
      </c>
      <c r="W372" s="56" t="str">
        <f>IF(ISERROR(VLOOKUP(D372,'OFR Regulations'!B:D,3,FALSE)),"",VLOOKUP(D372,'OFR Regulations'!B:D,3,FALSE))</f>
        <v/>
      </c>
      <c r="X372" s="56" t="str">
        <f>IF(ISERROR(VLOOKUP(D372,'Reg List Summary'!$A$2:$D$141,4,FALSE)),"",VLOOKUP(D372,'Reg List Summary'!$A$2:$D$141,4,FALSE))</f>
        <v/>
      </c>
      <c r="Y372" s="56" t="b">
        <f t="shared" si="23"/>
        <v>1</v>
      </c>
      <c r="Z372" s="56">
        <f t="shared" si="24"/>
        <v>0</v>
      </c>
    </row>
    <row r="373" spans="1:26" x14ac:dyDescent="0.3">
      <c r="A373" s="56" t="s">
        <v>1428</v>
      </c>
      <c r="B373" s="56" t="s">
        <v>1077</v>
      </c>
      <c r="C373" s="57" t="s">
        <v>1427</v>
      </c>
      <c r="D373" s="57" t="s">
        <v>768</v>
      </c>
      <c r="E373" s="56">
        <v>158629</v>
      </c>
      <c r="F373" s="62">
        <f>VLOOKUP(D373,Table10[],6,FALSE)</f>
        <v>0</v>
      </c>
      <c r="G373" s="62">
        <f>IF(VLOOKUP(D373,Table10[],9,FALSE)="Y",1,0)</f>
        <v>1</v>
      </c>
      <c r="H373" s="62">
        <f>VLOOKUP(D373,Table10[],4,FALSE)</f>
        <v>0</v>
      </c>
      <c r="I373" s="62">
        <f>IF(VLOOKUP(D373,Table10[],7,FALSE)="L",1,IF(VLOOKUP(D373,Table10[],7,FALSE)="H",1.5, 0))</f>
        <v>0</v>
      </c>
      <c r="J373" s="62">
        <f>IF(VLOOKUP(D373,Table10[],5,FALSE)&gt;0, 1,0)</f>
        <v>0</v>
      </c>
      <c r="K373" s="56" t="s">
        <v>769</v>
      </c>
      <c r="L373" s="56" t="str">
        <f>IF(VLOOKUP(C373,Synonyms!$A$2:$E$490,5,FALSE)=0,"",VLOOKUP(C373,Synonyms!$A$2:$E$490,5,FALSE))</f>
        <v>FIREMASTER BP-6</v>
      </c>
      <c r="M373" s="56">
        <v>0</v>
      </c>
      <c r="N373" s="56">
        <v>0</v>
      </c>
      <c r="O373" s="56">
        <f t="shared" si="21"/>
        <v>1</v>
      </c>
      <c r="P373" s="56">
        <f t="shared" si="22"/>
        <v>0</v>
      </c>
      <c r="Q373" s="56">
        <f>IF(VLOOKUP(D373,Table10[],8,FALSE)=0,"",VLOOKUP(D373,Table10[],8,FALSE))</f>
        <v>3</v>
      </c>
      <c r="R373" s="56" t="s">
        <v>1056</v>
      </c>
      <c r="S373" s="56">
        <v>0.98570000000000002</v>
      </c>
      <c r="T373" s="63">
        <f>IF(E373="nan","No CID", VLOOKUP(D373,Patents!$B$6:$V$493,13,FALSE))</f>
        <v>124</v>
      </c>
      <c r="U373" s="64">
        <f>IFERROR(VLOOKUP(D373,Patents!$B$6:$V$493,12,FALSE)/VLOOKUP(D373,Patents!$B$6:$V$493,13,FALSE),"")</f>
        <v>0.4838709677419355</v>
      </c>
      <c r="V373" s="64">
        <f>IFERROR(VLOOKUP(D373,Patents!$B$6:$V$493,16,FALSE)/VLOOKUP(D373,Patents!$B$6:$V$493,17,FALSE),"")</f>
        <v>0</v>
      </c>
      <c r="W373" s="56">
        <f>IF(ISERROR(VLOOKUP(D373,'OFR Regulations'!B:D,3,FALSE)),"",VLOOKUP(D373,'OFR Regulations'!B:D,3,FALSE))</f>
        <v>3</v>
      </c>
      <c r="X373" s="56">
        <f>IF(ISERROR(VLOOKUP(D373,'Reg List Summary'!$A$2:$D$141,4,FALSE)),"",VLOOKUP(D373,'Reg List Summary'!$A$2:$D$141,4,FALSE))</f>
        <v>3</v>
      </c>
      <c r="Y373" s="56" t="b">
        <f t="shared" si="23"/>
        <v>1</v>
      </c>
      <c r="Z373" s="56">
        <f t="shared" si="24"/>
        <v>0</v>
      </c>
    </row>
    <row r="374" spans="1:26" x14ac:dyDescent="0.3">
      <c r="A374" s="56" t="s">
        <v>1430</v>
      </c>
      <c r="B374" s="56" t="s">
        <v>1077</v>
      </c>
      <c r="C374" s="57" t="s">
        <v>1429</v>
      </c>
      <c r="D374" s="57" t="s">
        <v>770</v>
      </c>
      <c r="E374" s="56">
        <v>3017156</v>
      </c>
      <c r="F374" s="62">
        <f>VLOOKUP(D374,Table10[],6,FALSE)</f>
        <v>0</v>
      </c>
      <c r="G374" s="62">
        <f>IF(VLOOKUP(D374,Table10[],9,FALSE)="Y",1,0)</f>
        <v>0</v>
      </c>
      <c r="H374" s="62" t="str">
        <f>VLOOKUP(D374,Table10[],4,FALSE)</f>
        <v>Inactive</v>
      </c>
      <c r="I374" s="62">
        <f>IF(VLOOKUP(D374,Table10[],7,FALSE)="L",1,IF(VLOOKUP(D374,Table10[],7,FALSE)="H",1.5, 0))</f>
        <v>0</v>
      </c>
      <c r="J374" s="62">
        <f>IF(VLOOKUP(D374,Table10[],5,FALSE)&gt;0, 1,0)</f>
        <v>0</v>
      </c>
      <c r="K374" s="56" t="s">
        <v>771</v>
      </c>
      <c r="L374" s="56" t="str">
        <f>IF(VLOOKUP(C374,Synonyms!$A$2:$E$490,5,FALSE)=0,"",VLOOKUP(C374,Synonyms!$A$2:$E$490,5,FALSE))</f>
        <v/>
      </c>
      <c r="M374" s="56">
        <v>0</v>
      </c>
      <c r="N374" s="56">
        <v>0</v>
      </c>
      <c r="O374" s="56">
        <f t="shared" si="21"/>
        <v>0</v>
      </c>
      <c r="P374" s="56">
        <f t="shared" si="22"/>
        <v>1</v>
      </c>
      <c r="Q374" s="56">
        <f>IF(VLOOKUP(D374,Table10[],8,FALSE)=0,"",VLOOKUP(D374,Table10[],8,FALSE))</f>
        <v>1</v>
      </c>
      <c r="R374" s="56" t="s">
        <v>1060</v>
      </c>
      <c r="S374" s="56">
        <v>0.61780000000000002</v>
      </c>
      <c r="T374" s="63">
        <f>IF(E374="nan","No CID", VLOOKUP(D374,Patents!$B$6:$V$493,13,FALSE))</f>
        <v>391</v>
      </c>
      <c r="U374" s="64">
        <f>IFERROR(VLOOKUP(D374,Patents!$B$6:$V$493,12,FALSE)/VLOOKUP(D374,Patents!$B$6:$V$493,13,FALSE),"")</f>
        <v>0.78005115089514065</v>
      </c>
      <c r="V374" s="64">
        <f>IFERROR(VLOOKUP(D374,Patents!$B$6:$V$493,16,FALSE)/VLOOKUP(D374,Patents!$B$6:$V$493,17,FALSE),"")</f>
        <v>0.32258064516129031</v>
      </c>
      <c r="W374" s="56" t="str">
        <f>IF(ISERROR(VLOOKUP(D374,'OFR Regulations'!B:D,3,FALSE)),"",VLOOKUP(D374,'OFR Regulations'!B:D,3,FALSE))</f>
        <v/>
      </c>
      <c r="X374" s="56" t="str">
        <f>IF(ISERROR(VLOOKUP(D374,'Reg List Summary'!$A$2:$D$141,4,FALSE)),"",VLOOKUP(D374,'Reg List Summary'!$A$2:$D$141,4,FALSE))</f>
        <v/>
      </c>
      <c r="Y374" s="56" t="b">
        <f t="shared" si="23"/>
        <v>1</v>
      </c>
      <c r="Z374" s="56">
        <f t="shared" si="24"/>
        <v>0</v>
      </c>
    </row>
    <row r="375" spans="1:26" x14ac:dyDescent="0.3">
      <c r="A375" s="56" t="s">
        <v>1432</v>
      </c>
      <c r="B375" s="56" t="s">
        <v>1077</v>
      </c>
      <c r="C375" s="57" t="s">
        <v>1431</v>
      </c>
      <c r="D375" s="57" t="s">
        <v>772</v>
      </c>
      <c r="E375" s="56">
        <v>591320</v>
      </c>
      <c r="F375" s="62">
        <f>VLOOKUP(D375,Table10[],6,FALSE)</f>
        <v>0</v>
      </c>
      <c r="G375" s="62">
        <f>IF(VLOOKUP(D375,Table10[],9,FALSE)="Y",1,0)</f>
        <v>0</v>
      </c>
      <c r="H375" s="62">
        <f>VLOOKUP(D375,Table10[],4,FALSE)</f>
        <v>0</v>
      </c>
      <c r="I375" s="62">
        <f>IF(VLOOKUP(D375,Table10[],7,FALSE)="L",1,IF(VLOOKUP(D375,Table10[],7,FALSE)="H",1.5, 0))</f>
        <v>0</v>
      </c>
      <c r="J375" s="62">
        <f>IF(VLOOKUP(D375,Table10[],5,FALSE)&gt;0, 1,0)</f>
        <v>1</v>
      </c>
      <c r="K375" s="56" t="s">
        <v>773</v>
      </c>
      <c r="L375" s="56" t="str">
        <f>IF(VLOOKUP(C375,Synonyms!$A$2:$E$490,5,FALSE)=0,"",VLOOKUP(C375,Synonyms!$A$2:$E$490,5,FALSE))</f>
        <v>BB-49</v>
      </c>
      <c r="M375" s="56">
        <v>0</v>
      </c>
      <c r="N375" s="56">
        <v>0</v>
      </c>
      <c r="O375" s="56">
        <f t="shared" si="21"/>
        <v>0</v>
      </c>
      <c r="P375" s="56">
        <f t="shared" si="22"/>
        <v>1</v>
      </c>
      <c r="Q375" s="56" t="str">
        <f>IF(VLOOKUP(D375,Table10[],8,FALSE)=0,"",VLOOKUP(D375,Table10[],8,FALSE))</f>
        <v/>
      </c>
      <c r="R375" s="56" t="s">
        <v>1056</v>
      </c>
      <c r="S375" s="56">
        <v>0.98040000000000005</v>
      </c>
      <c r="T375" s="63">
        <f>IF(E375="nan","No CID", VLOOKUP(D375,Patents!$B$6:$V$493,13,FALSE))</f>
        <v>1</v>
      </c>
      <c r="U375" s="64">
        <f>IFERROR(VLOOKUP(D375,Patents!$B$6:$V$493,12,FALSE)/VLOOKUP(D375,Patents!$B$6:$V$493,13,FALSE),"")</f>
        <v>1</v>
      </c>
      <c r="V375" s="64" t="str">
        <f>IFERROR(VLOOKUP(D375,Patents!$B$6:$V$493,16,FALSE)/VLOOKUP(D375,Patents!$B$6:$V$493,17,FALSE),"")</f>
        <v/>
      </c>
      <c r="W375" s="56">
        <f>IF(ISERROR(VLOOKUP(D375,'OFR Regulations'!B:D,3,FALSE)),"",VLOOKUP(D375,'OFR Regulations'!B:D,3,FALSE))</f>
        <v>1</v>
      </c>
      <c r="X375" s="56">
        <f>IF(ISERROR(VLOOKUP(D375,'Reg List Summary'!$A$2:$D$141,4,FALSE)),"",VLOOKUP(D375,'Reg List Summary'!$A$2:$D$141,4,FALSE))</f>
        <v>1</v>
      </c>
      <c r="Y375" s="56" t="b">
        <f t="shared" si="23"/>
        <v>1</v>
      </c>
      <c r="Z375" s="56">
        <f t="shared" si="24"/>
        <v>0</v>
      </c>
    </row>
    <row r="376" spans="1:26" x14ac:dyDescent="0.3">
      <c r="A376" s="56" t="s">
        <v>1434</v>
      </c>
      <c r="B376" s="56" t="s">
        <v>1077</v>
      </c>
      <c r="C376" s="57" t="s">
        <v>1433</v>
      </c>
      <c r="D376" s="57" t="s">
        <v>774</v>
      </c>
      <c r="E376" s="56">
        <v>91669</v>
      </c>
      <c r="F376" s="62">
        <f>VLOOKUP(D376,Table10[],6,FALSE)</f>
        <v>0</v>
      </c>
      <c r="G376" s="62">
        <f>IF(VLOOKUP(D376,Table10[],9,FALSE)="Y",1,0)</f>
        <v>0</v>
      </c>
      <c r="H376" s="62">
        <f>VLOOKUP(D376,Table10[],4,FALSE)</f>
        <v>0</v>
      </c>
      <c r="I376" s="62">
        <f>IF(VLOOKUP(D376,Table10[],7,FALSE)="L",1,IF(VLOOKUP(D376,Table10[],7,FALSE)="H",1.5, 0))</f>
        <v>0</v>
      </c>
      <c r="J376" s="62">
        <f>IF(VLOOKUP(D376,Table10[],5,FALSE)&gt;0, 1,0)</f>
        <v>0</v>
      </c>
      <c r="K376" s="56" t="s">
        <v>775</v>
      </c>
      <c r="L376" s="56" t="str">
        <f>IF(VLOOKUP(C376,Synonyms!$A$2:$E$490,5,FALSE)=0,"",VLOOKUP(C376,Synonyms!$A$2:$E$490,5,FALSE))</f>
        <v/>
      </c>
      <c r="M376" s="56">
        <v>0</v>
      </c>
      <c r="N376" s="56">
        <v>0</v>
      </c>
      <c r="O376" s="56">
        <f t="shared" si="21"/>
        <v>0</v>
      </c>
      <c r="P376" s="56">
        <f t="shared" si="22"/>
        <v>0</v>
      </c>
      <c r="Q376" s="56" t="str">
        <f>IF(VLOOKUP(D376,Table10[],8,FALSE)=0,"",VLOOKUP(D376,Table10[],8,FALSE))</f>
        <v/>
      </c>
      <c r="R376" s="56" t="s">
        <v>1119</v>
      </c>
      <c r="S376" s="56">
        <v>0.94159999999999999</v>
      </c>
      <c r="T376" s="63">
        <f>IF(E376="nan","No CID", VLOOKUP(D376,Patents!$B$6:$V$493,13,FALSE))</f>
        <v>0</v>
      </c>
      <c r="U376" s="64" t="str">
        <f>IFERROR(VLOOKUP(D376,Patents!$B$6:$V$493,12,FALSE)/VLOOKUP(D376,Patents!$B$6:$V$493,13,FALSE),"")</f>
        <v/>
      </c>
      <c r="V376" s="64" t="str">
        <f>IFERROR(VLOOKUP(D376,Patents!$B$6:$V$493,16,FALSE)/VLOOKUP(D376,Patents!$B$6:$V$493,17,FALSE),"")</f>
        <v/>
      </c>
      <c r="W376" s="56">
        <f>IF(ISERROR(VLOOKUP(D376,'OFR Regulations'!B:D,3,FALSE)),"",VLOOKUP(D376,'OFR Regulations'!B:D,3,FALSE))</f>
        <v>1</v>
      </c>
      <c r="X376" s="56">
        <f>IF(ISERROR(VLOOKUP(D376,'Reg List Summary'!$A$2:$D$141,4,FALSE)),"",VLOOKUP(D376,'Reg List Summary'!$A$2:$D$141,4,FALSE))</f>
        <v>1</v>
      </c>
      <c r="Y376" s="56" t="b">
        <f t="shared" si="23"/>
        <v>1</v>
      </c>
      <c r="Z376" s="56">
        <f t="shared" si="24"/>
        <v>0</v>
      </c>
    </row>
    <row r="377" spans="1:26" x14ac:dyDescent="0.3">
      <c r="A377" s="56" t="s">
        <v>1436</v>
      </c>
      <c r="B377" s="56" t="s">
        <v>1077</v>
      </c>
      <c r="C377" s="57" t="s">
        <v>1435</v>
      </c>
      <c r="D377" s="57" t="s">
        <v>776</v>
      </c>
      <c r="E377" s="56">
        <v>104942</v>
      </c>
      <c r="F377" s="62">
        <f>VLOOKUP(D377,Table10[],6,FALSE)</f>
        <v>0</v>
      </c>
      <c r="G377" s="62">
        <f>IF(VLOOKUP(D377,Table10[],9,FALSE)="Y",1,0)</f>
        <v>0</v>
      </c>
      <c r="H377" s="62">
        <f>VLOOKUP(D377,Table10[],4,FALSE)</f>
        <v>0</v>
      </c>
      <c r="I377" s="62">
        <f>IF(VLOOKUP(D377,Table10[],7,FALSE)="L",1,IF(VLOOKUP(D377,Table10[],7,FALSE)="H",1.5, 0))</f>
        <v>0</v>
      </c>
      <c r="J377" s="62">
        <f>IF(VLOOKUP(D377,Table10[],5,FALSE)&gt;0, 1,0)</f>
        <v>1</v>
      </c>
      <c r="K377" s="56" t="s">
        <v>777</v>
      </c>
      <c r="L377" s="56" t="str">
        <f>IF(VLOOKUP(C377,Synonyms!$A$2:$E$490,5,FALSE)=0,"",VLOOKUP(C377,Synonyms!$A$2:$E$490,5,FALSE))</f>
        <v>PBB-169</v>
      </c>
      <c r="M377" s="56">
        <v>0</v>
      </c>
      <c r="N377" s="56">
        <v>0</v>
      </c>
      <c r="O377" s="56">
        <f t="shared" si="21"/>
        <v>0</v>
      </c>
      <c r="P377" s="56">
        <f t="shared" si="22"/>
        <v>1</v>
      </c>
      <c r="Q377" s="56" t="str">
        <f>IF(VLOOKUP(D377,Table10[],8,FALSE)=0,"",VLOOKUP(D377,Table10[],8,FALSE))</f>
        <v/>
      </c>
      <c r="R377" s="56" t="s">
        <v>1060</v>
      </c>
      <c r="S377" s="56">
        <v>0.96519999999999995</v>
      </c>
      <c r="T377" s="63">
        <f>IF(E377="nan","No CID", VLOOKUP(D377,Patents!$B$6:$V$493,13,FALSE))</f>
        <v>14</v>
      </c>
      <c r="U377" s="64">
        <f>IFERROR(VLOOKUP(D377,Patents!$B$6:$V$493,12,FALSE)/VLOOKUP(D377,Patents!$B$6:$V$493,13,FALSE),"")</f>
        <v>1</v>
      </c>
      <c r="V377" s="64" t="str">
        <f>IFERROR(VLOOKUP(D377,Patents!$B$6:$V$493,16,FALSE)/VLOOKUP(D377,Patents!$B$6:$V$493,17,FALSE),"")</f>
        <v/>
      </c>
      <c r="W377" s="56">
        <f>IF(ISERROR(VLOOKUP(D377,'OFR Regulations'!B:D,3,FALSE)),"",VLOOKUP(D377,'OFR Regulations'!B:D,3,FALSE))</f>
        <v>1</v>
      </c>
      <c r="X377" s="56">
        <f>IF(ISERROR(VLOOKUP(D377,'Reg List Summary'!$A$2:$D$141,4,FALSE)),"",VLOOKUP(D377,'Reg List Summary'!$A$2:$D$141,4,FALSE))</f>
        <v>1</v>
      </c>
      <c r="Y377" s="56" t="b">
        <f t="shared" si="23"/>
        <v>1</v>
      </c>
      <c r="Z377" s="56">
        <f t="shared" si="24"/>
        <v>0</v>
      </c>
    </row>
    <row r="378" spans="1:26" x14ac:dyDescent="0.3">
      <c r="A378" s="56" t="s">
        <v>1438</v>
      </c>
      <c r="B378" s="56" t="s">
        <v>1092</v>
      </c>
      <c r="C378" s="57" t="s">
        <v>1437</v>
      </c>
      <c r="D378" s="57" t="s">
        <v>226</v>
      </c>
      <c r="E378" s="56">
        <v>36159</v>
      </c>
      <c r="F378" s="62">
        <f>VLOOKUP(D378,Table10[],6,FALSE)</f>
        <v>0</v>
      </c>
      <c r="G378" s="62">
        <f>IF(VLOOKUP(D378,Table10[],9,FALSE)="Y",1,0)</f>
        <v>0</v>
      </c>
      <c r="H378" s="62">
        <f>VLOOKUP(D378,Table10[],4,FALSE)</f>
        <v>0</v>
      </c>
      <c r="I378" s="62">
        <f>IF(VLOOKUP(D378,Table10[],7,FALSE)="L",1,IF(VLOOKUP(D378,Table10[],7,FALSE)="H",1.5, 0))</f>
        <v>0</v>
      </c>
      <c r="J378" s="62">
        <f>IF(VLOOKUP(D378,Table10[],5,FALSE)&gt;0, 1,0)</f>
        <v>1</v>
      </c>
      <c r="K378" s="56" t="s">
        <v>227</v>
      </c>
      <c r="L378" s="56" t="str">
        <f>IF(VLOOKUP(C378,Synonyms!$A$2:$E$490,5,FALSE)=0,"",VLOOKUP(C378,Synonyms!$A$2:$E$490,5,FALSE))</f>
        <v>BDE-99; DE-71</v>
      </c>
      <c r="M378" s="56">
        <v>0</v>
      </c>
      <c r="N378" s="56">
        <v>0</v>
      </c>
      <c r="O378" s="56">
        <f t="shared" si="21"/>
        <v>0</v>
      </c>
      <c r="P378" s="56">
        <f t="shared" si="22"/>
        <v>1</v>
      </c>
      <c r="Q378" s="56">
        <f>IF(VLOOKUP(D378,Table10[],8,FALSE)=0,"",VLOOKUP(D378,Table10[],8,FALSE))</f>
        <v>23</v>
      </c>
      <c r="R378" s="56" t="s">
        <v>1060</v>
      </c>
      <c r="S378" s="56">
        <v>0.98839999999999995</v>
      </c>
      <c r="T378" s="63">
        <f>IF(E378="nan","No CID", VLOOKUP(D378,Patents!$B$6:$V$493,13,FALSE))</f>
        <v>143</v>
      </c>
      <c r="U378" s="64">
        <f>IFERROR(VLOOKUP(D378,Patents!$B$6:$V$493,12,FALSE)/VLOOKUP(D378,Patents!$B$6:$V$493,13,FALSE),"")</f>
        <v>0.95804195804195802</v>
      </c>
      <c r="V378" s="64">
        <f>IFERROR(VLOOKUP(D378,Patents!$B$6:$V$493,16,FALSE)/VLOOKUP(D378,Patents!$B$6:$V$493,17,FALSE),"")</f>
        <v>0.90909090909090906</v>
      </c>
      <c r="W378" s="56">
        <f>IF(ISERROR(VLOOKUP(D378,'OFR Regulations'!B:D,3,FALSE)),"",VLOOKUP(D378,'OFR Regulations'!B:D,3,FALSE))</f>
        <v>3</v>
      </c>
      <c r="X378" s="56">
        <f>IF(ISERROR(VLOOKUP(D378,'Reg List Summary'!$A$2:$D$141,4,FALSE)),"",VLOOKUP(D378,'Reg List Summary'!$A$2:$D$141,4,FALSE))</f>
        <v>3</v>
      </c>
      <c r="Y378" s="56" t="b">
        <f t="shared" si="23"/>
        <v>1</v>
      </c>
      <c r="Z378" s="56">
        <f t="shared" si="24"/>
        <v>0</v>
      </c>
    </row>
    <row r="379" spans="1:26" x14ac:dyDescent="0.3">
      <c r="A379" s="56" t="s">
        <v>1440</v>
      </c>
      <c r="B379" s="56" t="s">
        <v>1092</v>
      </c>
      <c r="C379" s="57" t="s">
        <v>1439</v>
      </c>
      <c r="D379" s="57" t="s">
        <v>851</v>
      </c>
      <c r="E379" s="56" t="s">
        <v>1240</v>
      </c>
      <c r="F379" s="62">
        <f>VLOOKUP(D379,Table10[],6,FALSE)</f>
        <v>0</v>
      </c>
      <c r="G379" s="62">
        <f>IF(VLOOKUP(D379,Table10[],9,FALSE)="Y",1,0)</f>
        <v>0</v>
      </c>
      <c r="H379" s="62">
        <f>VLOOKUP(D379,Table10[],4,FALSE)</f>
        <v>0</v>
      </c>
      <c r="I379" s="62">
        <f>IF(VLOOKUP(D379,Table10[],7,FALSE)="L",1,IF(VLOOKUP(D379,Table10[],7,FALSE)="H",1.5, 0))</f>
        <v>0</v>
      </c>
      <c r="J379" s="62">
        <f>IF(VLOOKUP(D379,Table10[],5,FALSE)&gt;0, 1,0)</f>
        <v>0</v>
      </c>
      <c r="K379" s="56" t="s">
        <v>852</v>
      </c>
      <c r="L379" s="56" t="str">
        <f>IF(VLOOKUP(C379,Synonyms!$A$2:$E$490,5,FALSE)=0,"",VLOOKUP(C379,Synonyms!$A$2:$E$490,5,FALSE))</f>
        <v/>
      </c>
      <c r="M379" s="56">
        <v>1</v>
      </c>
      <c r="N379" s="56">
        <v>1</v>
      </c>
      <c r="O379" s="56">
        <f t="shared" si="21"/>
        <v>0</v>
      </c>
      <c r="P379" s="56">
        <f t="shared" si="22"/>
        <v>0</v>
      </c>
      <c r="Q379" s="56" t="str">
        <f>IF(VLOOKUP(D379,Table10[],8,FALSE)=0,"",VLOOKUP(D379,Table10[],8,FALSE))</f>
        <v/>
      </c>
      <c r="R379" s="56" t="s">
        <v>1119</v>
      </c>
      <c r="S379" s="56"/>
      <c r="T379" s="63" t="str">
        <f>IF(E379="nan","No CID", VLOOKUP(D379,Patents!$B$6:$V$493,13,FALSE))</f>
        <v>No CID</v>
      </c>
      <c r="U379" s="64" t="str">
        <f>IFERROR(VLOOKUP(D379,Patents!$B$6:$V$493,12,FALSE)/VLOOKUP(D379,Patents!$B$6:$V$493,13,FALSE),"")</f>
        <v/>
      </c>
      <c r="V379" s="64" t="str">
        <f>IFERROR(VLOOKUP(D379,Patents!$B$6:$V$493,16,FALSE)/VLOOKUP(D379,Patents!$B$6:$V$493,17,FALSE),"")</f>
        <v/>
      </c>
      <c r="W379" s="56" t="str">
        <f>IF(ISERROR(VLOOKUP(D379,'OFR Regulations'!B:D,3,FALSE)),"",VLOOKUP(D379,'OFR Regulations'!B:D,3,FALSE))</f>
        <v/>
      </c>
      <c r="X379" s="56" t="str">
        <f>IF(ISERROR(VLOOKUP(D379,'Reg List Summary'!$A$2:$D$141,4,FALSE)),"",VLOOKUP(D379,'Reg List Summary'!$A$2:$D$141,4,FALSE))</f>
        <v/>
      </c>
      <c r="Y379" s="56" t="b">
        <f t="shared" si="23"/>
        <v>1</v>
      </c>
      <c r="Z379" s="56">
        <f t="shared" si="24"/>
        <v>0</v>
      </c>
    </row>
    <row r="380" spans="1:26" x14ac:dyDescent="0.3">
      <c r="A380" s="56" t="s">
        <v>1115</v>
      </c>
      <c r="B380" s="56" t="s">
        <v>1116</v>
      </c>
      <c r="C380" s="57" t="s">
        <v>1114</v>
      </c>
      <c r="D380" s="57" t="s">
        <v>782</v>
      </c>
      <c r="E380" s="56">
        <v>11839</v>
      </c>
      <c r="F380" s="62">
        <f>VLOOKUP(D380,Table10[],6,FALSE)</f>
        <v>0</v>
      </c>
      <c r="G380" s="62">
        <f>IF(VLOOKUP(D380,Table10[],9,FALSE)="Y",1,0)</f>
        <v>0</v>
      </c>
      <c r="H380" s="62" t="str">
        <f>VLOOKUP(D380,Table10[],4,FALSE)</f>
        <v>Inactive</v>
      </c>
      <c r="I380" s="62">
        <f>IF(VLOOKUP(D380,Table10[],7,FALSE)="L",1,IF(VLOOKUP(D380,Table10[],7,FALSE)="H",1.5, 0))</f>
        <v>0</v>
      </c>
      <c r="J380" s="62">
        <f>IF(VLOOKUP(D380,Table10[],5,FALSE)&gt;0, 1,0)</f>
        <v>0</v>
      </c>
      <c r="K380" s="56" t="s">
        <v>783</v>
      </c>
      <c r="L380" s="56" t="str">
        <f>IF(VLOOKUP(C380,Synonyms!$A$2:$E$490,5,FALSE)=0,"",VLOOKUP(C380,Synonyms!$A$2:$E$490,5,FALSE))</f>
        <v>2,4,6-TBA</v>
      </c>
      <c r="M380" s="56">
        <v>0</v>
      </c>
      <c r="N380" s="56">
        <v>0</v>
      </c>
      <c r="O380" s="56">
        <f t="shared" si="21"/>
        <v>0</v>
      </c>
      <c r="P380" s="56">
        <f t="shared" si="22"/>
        <v>1</v>
      </c>
      <c r="Q380" s="56" t="str">
        <f>IF(VLOOKUP(D380,Table10[],8,FALSE)=0,"",VLOOKUP(D380,Table10[],8,FALSE))</f>
        <v/>
      </c>
      <c r="R380" s="56" t="s">
        <v>1056</v>
      </c>
      <c r="S380" s="56">
        <v>0.93830000000000002</v>
      </c>
      <c r="T380" s="63">
        <f>IF(E380="nan","No CID", VLOOKUP(D380,Patents!$B$6:$V$493,13,FALSE))</f>
        <v>246</v>
      </c>
      <c r="U380" s="64">
        <f>IFERROR(VLOOKUP(D380,Patents!$B$6:$V$493,12,FALSE)/VLOOKUP(D380,Patents!$B$6:$V$493,13,FALSE),"")</f>
        <v>0.91056910569105687</v>
      </c>
      <c r="V380" s="64">
        <f>IFERROR(VLOOKUP(D380,Patents!$B$6:$V$493,16,FALSE)/VLOOKUP(D380,Patents!$B$6:$V$493,17,FALSE),"")</f>
        <v>0.72727272727272729</v>
      </c>
      <c r="W380" s="56" t="str">
        <f>IF(ISERROR(VLOOKUP(D380,'OFR Regulations'!B:D,3,FALSE)),"",VLOOKUP(D380,'OFR Regulations'!B:D,3,FALSE))</f>
        <v/>
      </c>
      <c r="X380" s="56" t="str">
        <f>IF(ISERROR(VLOOKUP(D380,'Reg List Summary'!$A$2:$D$141,4,FALSE)),"",VLOOKUP(D380,'Reg List Summary'!$A$2:$D$141,4,FALSE))</f>
        <v/>
      </c>
      <c r="Y380" s="56" t="b">
        <f t="shared" si="23"/>
        <v>1</v>
      </c>
      <c r="Z380" s="56">
        <f t="shared" si="24"/>
        <v>0</v>
      </c>
    </row>
    <row r="381" spans="1:26" x14ac:dyDescent="0.3">
      <c r="A381" s="56" t="s">
        <v>1118</v>
      </c>
      <c r="B381" s="56" t="s">
        <v>1107</v>
      </c>
      <c r="C381" s="57" t="s">
        <v>1117</v>
      </c>
      <c r="D381" s="57" t="s">
        <v>784</v>
      </c>
      <c r="E381" s="56">
        <v>11847</v>
      </c>
      <c r="F381" s="62">
        <f>VLOOKUP(D381,Table10[],6,FALSE)</f>
        <v>0</v>
      </c>
      <c r="G381" s="62">
        <f>IF(VLOOKUP(D381,Table10[],9,FALSE)="Y",1,0)</f>
        <v>0</v>
      </c>
      <c r="H381" s="62" t="str">
        <f>VLOOKUP(D381,Table10[],4,FALSE)</f>
        <v>Active</v>
      </c>
      <c r="I381" s="62">
        <f>IF(VLOOKUP(D381,Table10[],7,FALSE)="L",1,IF(VLOOKUP(D381,Table10[],7,FALSE)="H",1.5, 0))</f>
        <v>0</v>
      </c>
      <c r="J381" s="62">
        <f>IF(VLOOKUP(D381,Table10[],5,FALSE)&gt;0, 1,0)</f>
        <v>0</v>
      </c>
      <c r="K381" s="56" t="s">
        <v>785</v>
      </c>
      <c r="L381" s="56" t="str">
        <f>IF(VLOOKUP(C381,Synonyms!$A$2:$E$490,5,FALSE)=0,"",VLOOKUP(C381,Synonyms!$A$2:$E$490,5,FALSE))</f>
        <v/>
      </c>
      <c r="M381" s="56">
        <v>0</v>
      </c>
      <c r="N381" s="56">
        <v>0</v>
      </c>
      <c r="O381" s="56">
        <f t="shared" si="21"/>
        <v>1</v>
      </c>
      <c r="P381" s="56">
        <f t="shared" si="22"/>
        <v>0</v>
      </c>
      <c r="Q381" s="56">
        <f>IF(VLOOKUP(D381,Table10[],8,FALSE)=0,"",VLOOKUP(D381,Table10[],8,FALSE))</f>
        <v>2</v>
      </c>
      <c r="R381" s="56" t="s">
        <v>1119</v>
      </c>
      <c r="S381" s="56">
        <v>0.62029999999999996</v>
      </c>
      <c r="T381" s="63">
        <f>IF(E381="nan","No CID", VLOOKUP(D381,Patents!$B$6:$V$493,13,FALSE))</f>
        <v>2541</v>
      </c>
      <c r="U381" s="64">
        <f>IFERROR(VLOOKUP(D381,Patents!$B$6:$V$493,12,FALSE)/VLOOKUP(D381,Patents!$B$6:$V$493,13,FALSE),"")</f>
        <v>0.58205430932703661</v>
      </c>
      <c r="V381" s="64">
        <f>IFERROR(VLOOKUP(D381,Patents!$B$6:$V$493,16,FALSE)/VLOOKUP(D381,Patents!$B$6:$V$493,17,FALSE),"")</f>
        <v>0.5</v>
      </c>
      <c r="W381" s="56" t="str">
        <f>IF(ISERROR(VLOOKUP(D381,'OFR Regulations'!B:D,3,FALSE)),"",VLOOKUP(D381,'OFR Regulations'!B:D,3,FALSE))</f>
        <v/>
      </c>
      <c r="X381" s="56" t="str">
        <f>IF(ISERROR(VLOOKUP(D381,'Reg List Summary'!$A$2:$D$141,4,FALSE)),"",VLOOKUP(D381,'Reg List Summary'!$A$2:$D$141,4,FALSE))</f>
        <v/>
      </c>
      <c r="Y381" s="56" t="b">
        <f t="shared" si="23"/>
        <v>1</v>
      </c>
      <c r="Z381" s="56">
        <f t="shared" si="24"/>
        <v>0</v>
      </c>
    </row>
    <row r="382" spans="1:26" x14ac:dyDescent="0.3">
      <c r="A382" s="56" t="s">
        <v>1121</v>
      </c>
      <c r="B382" s="56" t="s">
        <v>1107</v>
      </c>
      <c r="C382" s="57" t="s">
        <v>1120</v>
      </c>
      <c r="D382" s="57" t="s">
        <v>786</v>
      </c>
      <c r="E382" s="56">
        <v>11852</v>
      </c>
      <c r="F382" s="62">
        <f>VLOOKUP(D382,Table10[],6,FALSE)</f>
        <v>0</v>
      </c>
      <c r="G382" s="62">
        <f>IF(VLOOKUP(D382,Table10[],9,FALSE)="Y",1,0)</f>
        <v>0</v>
      </c>
      <c r="H382" s="62" t="str">
        <f>VLOOKUP(D382,Table10[],4,FALSE)</f>
        <v>Inactive</v>
      </c>
      <c r="I382" s="62">
        <f>IF(VLOOKUP(D382,Table10[],7,FALSE)="L",1,IF(VLOOKUP(D382,Table10[],7,FALSE)="H",1.5, 0))</f>
        <v>0</v>
      </c>
      <c r="J382" s="62">
        <f>IF(VLOOKUP(D382,Table10[],5,FALSE)&gt;0, 1,0)</f>
        <v>1</v>
      </c>
      <c r="K382" s="56" t="s">
        <v>787</v>
      </c>
      <c r="L382" s="56" t="str">
        <f>IF(VLOOKUP(C382,Synonyms!$A$2:$E$490,5,FALSE)=0,"",VLOOKUP(C382,Synonyms!$A$2:$E$490,5,FALSE))</f>
        <v>PBR; Flammex 5BP</v>
      </c>
      <c r="M382" s="56">
        <v>0</v>
      </c>
      <c r="N382" s="56">
        <v>0</v>
      </c>
      <c r="O382" s="56">
        <f t="shared" si="21"/>
        <v>0</v>
      </c>
      <c r="P382" s="56">
        <f t="shared" si="22"/>
        <v>2</v>
      </c>
      <c r="Q382" s="56">
        <f>IF(VLOOKUP(D382,Table10[],8,FALSE)=0,"",VLOOKUP(D382,Table10[],8,FALSE))</f>
        <v>4</v>
      </c>
      <c r="R382" s="56" t="s">
        <v>1060</v>
      </c>
      <c r="S382" s="56">
        <v>0.75609999999999999</v>
      </c>
      <c r="T382" s="63">
        <f>IF(E382="nan","No CID", VLOOKUP(D382,Patents!$B$6:$V$493,13,FALSE))</f>
        <v>2718</v>
      </c>
      <c r="U382" s="64">
        <f>IFERROR(VLOOKUP(D382,Patents!$B$6:$V$493,12,FALSE)/VLOOKUP(D382,Patents!$B$6:$V$493,13,FALSE),"")</f>
        <v>0.46210448859455483</v>
      </c>
      <c r="V382" s="64">
        <f>IFERROR(VLOOKUP(D382,Patents!$B$6:$V$493,16,FALSE)/VLOOKUP(D382,Patents!$B$6:$V$493,17,FALSE),"")</f>
        <v>0.52168949771689499</v>
      </c>
      <c r="W382" s="56">
        <f>IF(ISERROR(VLOOKUP(D382,'OFR Regulations'!B:D,3,FALSE)),"",VLOOKUP(D382,'OFR Regulations'!B:D,3,FALSE))</f>
        <v>3</v>
      </c>
      <c r="X382" s="56">
        <f>IF(ISERROR(VLOOKUP(D382,'Reg List Summary'!$A$2:$D$141,4,FALSE)),"",VLOOKUP(D382,'Reg List Summary'!$A$2:$D$141,4,FALSE))</f>
        <v>3</v>
      </c>
      <c r="Y382" s="56" t="b">
        <f t="shared" si="23"/>
        <v>1</v>
      </c>
      <c r="Z382" s="56">
        <f t="shared" si="24"/>
        <v>0</v>
      </c>
    </row>
    <row r="383" spans="1:26" x14ac:dyDescent="0.3">
      <c r="A383" s="56" t="s">
        <v>1123</v>
      </c>
      <c r="B383" s="56" t="s">
        <v>1077</v>
      </c>
      <c r="C383" s="57" t="s">
        <v>1122</v>
      </c>
      <c r="D383" s="57" t="s">
        <v>788</v>
      </c>
      <c r="E383" s="56">
        <v>11854</v>
      </c>
      <c r="F383" s="62">
        <f>VLOOKUP(D383,Table10[],6,FALSE)</f>
        <v>0</v>
      </c>
      <c r="G383" s="62">
        <f>IF(VLOOKUP(D383,Table10[],9,FALSE)="Y",1,0)</f>
        <v>0</v>
      </c>
      <c r="H383" s="62">
        <f>VLOOKUP(D383,Table10[],4,FALSE)</f>
        <v>0</v>
      </c>
      <c r="I383" s="62">
        <f>IF(VLOOKUP(D383,Table10[],7,FALSE)="L",1,IF(VLOOKUP(D383,Table10[],7,FALSE)="H",1.5, 0))</f>
        <v>0</v>
      </c>
      <c r="J383" s="62">
        <f>IF(VLOOKUP(D383,Table10[],5,FALSE)&gt;0, 1,0)</f>
        <v>0</v>
      </c>
      <c r="K383" s="56" t="s">
        <v>789</v>
      </c>
      <c r="L383" s="56" t="str">
        <f>IF(VLOOKUP(C383,Synonyms!$A$2:$E$490,5,FALSE)=0,"",VLOOKUP(C383,Synonyms!$A$2:$E$490,5,FALSE))</f>
        <v/>
      </c>
      <c r="M383" s="56">
        <v>0</v>
      </c>
      <c r="N383" s="56">
        <v>0</v>
      </c>
      <c r="O383" s="56">
        <f t="shared" si="21"/>
        <v>0</v>
      </c>
      <c r="P383" s="56">
        <f t="shared" si="22"/>
        <v>0</v>
      </c>
      <c r="Q383" s="56">
        <f>IF(VLOOKUP(D383,Table10[],8,FALSE)=0,"",VLOOKUP(D383,Table10[],8,FALSE))</f>
        <v>3</v>
      </c>
      <c r="R383" s="56" t="s">
        <v>1056</v>
      </c>
      <c r="S383" s="56">
        <v>0.92779999999999996</v>
      </c>
      <c r="T383" s="63">
        <f>IF(E383="nan","No CID", VLOOKUP(D383,Patents!$B$6:$V$493,13,FALSE))</f>
        <v>889</v>
      </c>
      <c r="U383" s="64">
        <f>IFERROR(VLOOKUP(D383,Patents!$B$6:$V$493,12,FALSE)/VLOOKUP(D383,Patents!$B$6:$V$493,13,FALSE),"")</f>
        <v>0.64341957255343085</v>
      </c>
      <c r="V383" s="64">
        <f>IFERROR(VLOOKUP(D383,Patents!$B$6:$V$493,16,FALSE)/VLOOKUP(D383,Patents!$B$6:$V$493,17,FALSE),"")</f>
        <v>0.69709543568464727</v>
      </c>
      <c r="W383" s="56" t="str">
        <f>IF(ISERROR(VLOOKUP(D383,'OFR Regulations'!B:D,3,FALSE)),"",VLOOKUP(D383,'OFR Regulations'!B:D,3,FALSE))</f>
        <v/>
      </c>
      <c r="X383" s="56" t="str">
        <f>IF(ISERROR(VLOOKUP(D383,'Reg List Summary'!$A$2:$D$141,4,FALSE)),"",VLOOKUP(D383,'Reg List Summary'!$A$2:$D$141,4,FALSE))</f>
        <v/>
      </c>
      <c r="Y383" s="56" t="b">
        <f t="shared" si="23"/>
        <v>1</v>
      </c>
      <c r="Z383" s="56">
        <f t="shared" si="24"/>
        <v>0</v>
      </c>
    </row>
    <row r="384" spans="1:26" x14ac:dyDescent="0.3">
      <c r="A384" s="56" t="s">
        <v>1442</v>
      </c>
      <c r="B384" s="56" t="s">
        <v>1064</v>
      </c>
      <c r="C384" s="57" t="s">
        <v>1441</v>
      </c>
      <c r="D384" s="57" t="s">
        <v>879</v>
      </c>
      <c r="E384" s="56">
        <v>109053</v>
      </c>
      <c r="F384" s="62">
        <f>VLOOKUP(D384,Table10[],6,FALSE)</f>
        <v>0</v>
      </c>
      <c r="G384" s="62">
        <f>IF(VLOOKUP(D384,Table10[],9,FALSE)="Y",1,0)</f>
        <v>0</v>
      </c>
      <c r="H384" s="62" t="str">
        <f>VLOOKUP(D384,Table10[],4,FALSE)</f>
        <v>Inactive</v>
      </c>
      <c r="I384" s="62">
        <f>IF(VLOOKUP(D384,Table10[],7,FALSE)="L",1,IF(VLOOKUP(D384,Table10[],7,FALSE)="H",1.5, 0))</f>
        <v>0</v>
      </c>
      <c r="J384" s="62">
        <f>IF(VLOOKUP(D384,Table10[],5,FALSE)&gt;0, 1,0)</f>
        <v>0</v>
      </c>
      <c r="K384" s="56" t="s">
        <v>880</v>
      </c>
      <c r="L384" s="56" t="str">
        <f>IF(VLOOKUP(C384,Synonyms!$A$2:$E$490,5,FALSE)=0,"",VLOOKUP(C384,Synonyms!$A$2:$E$490,5,FALSE))</f>
        <v/>
      </c>
      <c r="M384" s="56">
        <v>0</v>
      </c>
      <c r="N384" s="56">
        <v>0</v>
      </c>
      <c r="O384" s="56">
        <f t="shared" si="21"/>
        <v>0</v>
      </c>
      <c r="P384" s="56">
        <f t="shared" si="22"/>
        <v>1</v>
      </c>
      <c r="Q384" s="56" t="str">
        <f>IF(VLOOKUP(D384,Table10[],8,FALSE)=0,"",VLOOKUP(D384,Table10[],8,FALSE))</f>
        <v/>
      </c>
      <c r="R384" s="56" t="s">
        <v>1056</v>
      </c>
      <c r="S384" s="56">
        <v>0.9526</v>
      </c>
      <c r="T384" s="63">
        <f>IF(E384="nan","No CID", VLOOKUP(D384,Patents!$B$6:$V$493,13,FALSE))</f>
        <v>0</v>
      </c>
      <c r="U384" s="64" t="str">
        <f>IFERROR(VLOOKUP(D384,Patents!$B$6:$V$493,12,FALSE)/VLOOKUP(D384,Patents!$B$6:$V$493,13,FALSE),"")</f>
        <v/>
      </c>
      <c r="V384" s="64" t="str">
        <f>IFERROR(VLOOKUP(D384,Patents!$B$6:$V$493,16,FALSE)/VLOOKUP(D384,Patents!$B$6:$V$493,17,FALSE),"")</f>
        <v/>
      </c>
      <c r="W384" s="56" t="str">
        <f>IF(ISERROR(VLOOKUP(D384,'OFR Regulations'!B:D,3,FALSE)),"",VLOOKUP(D384,'OFR Regulations'!B:D,3,FALSE))</f>
        <v/>
      </c>
      <c r="X384" s="56" t="str">
        <f>IF(ISERROR(VLOOKUP(D384,'Reg List Summary'!$A$2:$D$141,4,FALSE)),"",VLOOKUP(D384,'Reg List Summary'!$A$2:$D$141,4,FALSE))</f>
        <v/>
      </c>
      <c r="Y384" s="56" t="b">
        <f t="shared" si="23"/>
        <v>1</v>
      </c>
      <c r="Z384" s="56">
        <f t="shared" si="24"/>
        <v>0</v>
      </c>
    </row>
    <row r="385" spans="1:26" x14ac:dyDescent="0.3">
      <c r="A385" s="56" t="s">
        <v>1444</v>
      </c>
      <c r="B385" s="56" t="s">
        <v>1116</v>
      </c>
      <c r="C385" s="57" t="s">
        <v>1443</v>
      </c>
      <c r="D385" s="57" t="s">
        <v>792</v>
      </c>
      <c r="E385" s="56">
        <v>91678</v>
      </c>
      <c r="F385" s="62">
        <f>VLOOKUP(D385,Table10[],6,FALSE)</f>
        <v>0</v>
      </c>
      <c r="G385" s="62">
        <f>IF(VLOOKUP(D385,Table10[],9,FALSE)="Y",1,0)</f>
        <v>0</v>
      </c>
      <c r="H385" s="62" t="str">
        <f>VLOOKUP(D385,Table10[],4,FALSE)</f>
        <v>Inactive</v>
      </c>
      <c r="I385" s="62">
        <f>IF(VLOOKUP(D385,Table10[],7,FALSE)="L",1,IF(VLOOKUP(D385,Table10[],7,FALSE)="H",1.5, 0))</f>
        <v>0</v>
      </c>
      <c r="J385" s="62">
        <f>IF(VLOOKUP(D385,Table10[],5,FALSE)&gt;0, 1,0)</f>
        <v>1</v>
      </c>
      <c r="K385" s="56" t="s">
        <v>793</v>
      </c>
      <c r="L385" s="56" t="str">
        <f>IF(VLOOKUP(C385,Synonyms!$A$2:$E$490,5,FALSE)=0,"",VLOOKUP(C385,Synonyms!$A$2:$E$490,5,FALSE))</f>
        <v>FireMaster 695; Pyro-Chek 77B</v>
      </c>
      <c r="M385" s="56">
        <v>0</v>
      </c>
      <c r="N385" s="56">
        <v>0</v>
      </c>
      <c r="O385" s="56">
        <f t="shared" si="21"/>
        <v>0</v>
      </c>
      <c r="P385" s="56">
        <f t="shared" si="22"/>
        <v>2</v>
      </c>
      <c r="Q385" s="56">
        <f>IF(VLOOKUP(D385,Table10[],8,FALSE)=0,"",VLOOKUP(D385,Table10[],8,FALSE))</f>
        <v>2</v>
      </c>
      <c r="R385" s="56" t="s">
        <v>1060</v>
      </c>
      <c r="S385" s="56">
        <v>0.97009999999999996</v>
      </c>
      <c r="T385" s="63">
        <f>IF(E385="nan","No CID", VLOOKUP(D385,Patents!$B$6:$V$493,13,FALSE))</f>
        <v>329</v>
      </c>
      <c r="U385" s="64">
        <f>IFERROR(VLOOKUP(D385,Patents!$B$6:$V$493,12,FALSE)/VLOOKUP(D385,Patents!$B$6:$V$493,13,FALSE),"")</f>
        <v>0.46504559270516715</v>
      </c>
      <c r="V385" s="64">
        <f>IFERROR(VLOOKUP(D385,Patents!$B$6:$V$493,16,FALSE)/VLOOKUP(D385,Patents!$B$6:$V$493,17,FALSE),"")</f>
        <v>0.32867132867132864</v>
      </c>
      <c r="W385" s="56" t="str">
        <f>IF(ISERROR(VLOOKUP(D385,'OFR Regulations'!B:D,3,FALSE)),"",VLOOKUP(D385,'OFR Regulations'!B:D,3,FALSE))</f>
        <v/>
      </c>
      <c r="X385" s="56" t="str">
        <f>IF(ISERROR(VLOOKUP(D385,'Reg List Summary'!$A$2:$D$141,4,FALSE)),"",VLOOKUP(D385,'Reg List Summary'!$A$2:$D$141,4,FALSE))</f>
        <v/>
      </c>
      <c r="Y385" s="56" t="b">
        <f t="shared" si="23"/>
        <v>1</v>
      </c>
      <c r="Z385" s="56">
        <f t="shared" si="24"/>
        <v>0</v>
      </c>
    </row>
    <row r="386" spans="1:26" x14ac:dyDescent="0.3">
      <c r="A386" s="56" t="s">
        <v>1446</v>
      </c>
      <c r="B386" s="56" t="s">
        <v>1092</v>
      </c>
      <c r="C386" s="57" t="s">
        <v>1445</v>
      </c>
      <c r="D386" s="57" t="s">
        <v>859</v>
      </c>
      <c r="E386" s="56" t="s">
        <v>1240</v>
      </c>
      <c r="F386" s="62">
        <f>VLOOKUP(D386,Table10[],6,FALSE)</f>
        <v>0</v>
      </c>
      <c r="G386" s="62">
        <f>IF(VLOOKUP(D386,Table10[],9,FALSE)="Y",1,0)</f>
        <v>0</v>
      </c>
      <c r="H386" s="62">
        <f>VLOOKUP(D386,Table10[],4,FALSE)</f>
        <v>0</v>
      </c>
      <c r="I386" s="62">
        <f>IF(VLOOKUP(D386,Table10[],7,FALSE)="L",1,IF(VLOOKUP(D386,Table10[],7,FALSE)="H",1.5, 0))</f>
        <v>0</v>
      </c>
      <c r="J386" s="62">
        <f>IF(VLOOKUP(D386,Table10[],5,FALSE)&gt;0, 1,0)</f>
        <v>0</v>
      </c>
      <c r="K386" s="56" t="s">
        <v>860</v>
      </c>
      <c r="L386" s="56" t="str">
        <f>IF(VLOOKUP(C386,Synonyms!$A$2:$E$490,5,FALSE)=0,"",VLOOKUP(C386,Synonyms!$A$2:$E$490,5,FALSE))</f>
        <v/>
      </c>
      <c r="M386" s="56">
        <v>1</v>
      </c>
      <c r="N386" s="56">
        <v>0</v>
      </c>
      <c r="O386" s="56">
        <f t="shared" ref="O386:O449" si="25">IF(H386="Active", SUM(F386:G386, I386)+1, SUM(F386:G386, I386))</f>
        <v>0</v>
      </c>
      <c r="P386" s="56">
        <f t="shared" ref="P386:P449" si="26">IF(H386="Inactive", 1+J386, J386)</f>
        <v>0</v>
      </c>
      <c r="Q386" s="56" t="str">
        <f>IF(VLOOKUP(D386,Table10[],8,FALSE)=0,"",VLOOKUP(D386,Table10[],8,FALSE))</f>
        <v/>
      </c>
      <c r="R386" s="56" t="s">
        <v>1119</v>
      </c>
      <c r="S386" s="56"/>
      <c r="T386" s="63" t="str">
        <f>IF(E386="nan","No CID", VLOOKUP(D386,Patents!$B$6:$V$493,13,FALSE))</f>
        <v>No CID</v>
      </c>
      <c r="U386" s="64" t="str">
        <f>IFERROR(VLOOKUP(D386,Patents!$B$6:$V$493,12,FALSE)/VLOOKUP(D386,Patents!$B$6:$V$493,13,FALSE),"")</f>
        <v/>
      </c>
      <c r="V386" s="64" t="str">
        <f>IFERROR(VLOOKUP(D386,Patents!$B$6:$V$493,16,FALSE)/VLOOKUP(D386,Patents!$B$6:$V$493,17,FALSE),"")</f>
        <v/>
      </c>
      <c r="W386" s="56" t="str">
        <f>IF(ISERROR(VLOOKUP(D386,'OFR Regulations'!B:D,3,FALSE)),"",VLOOKUP(D386,'OFR Regulations'!B:D,3,FALSE))</f>
        <v/>
      </c>
      <c r="X386" s="56" t="str">
        <f>IF(ISERROR(VLOOKUP(D386,'Reg List Summary'!$A$2:$D$141,4,FALSE)),"",VLOOKUP(D386,'Reg List Summary'!$A$2:$D$141,4,FALSE))</f>
        <v/>
      </c>
      <c r="Y386" s="56" t="b">
        <f t="shared" si="23"/>
        <v>1</v>
      </c>
      <c r="Z386" s="56">
        <f t="shared" si="24"/>
        <v>0</v>
      </c>
    </row>
    <row r="387" spans="1:26" x14ac:dyDescent="0.3">
      <c r="A387" s="56" t="s">
        <v>1448</v>
      </c>
      <c r="B387" s="56" t="s">
        <v>1074</v>
      </c>
      <c r="C387" s="57" t="s">
        <v>1447</v>
      </c>
      <c r="D387" s="57" t="s">
        <v>796</v>
      </c>
      <c r="E387" s="56">
        <v>10382659</v>
      </c>
      <c r="F387" s="62">
        <f>VLOOKUP(D387,Table10[],6,FALSE)</f>
        <v>0</v>
      </c>
      <c r="G387" s="62">
        <f>IF(VLOOKUP(D387,Table10[],9,FALSE)="Y",1,0)</f>
        <v>0</v>
      </c>
      <c r="H387" s="62">
        <f>VLOOKUP(D387,Table10[],4,FALSE)</f>
        <v>0</v>
      </c>
      <c r="I387" s="62">
        <f>IF(VLOOKUP(D387,Table10[],7,FALSE)="L",1,IF(VLOOKUP(D387,Table10[],7,FALSE)="H",1.5, 0))</f>
        <v>0</v>
      </c>
      <c r="J387" s="62">
        <f>IF(VLOOKUP(D387,Table10[],5,FALSE)&gt;0, 1,0)</f>
        <v>0</v>
      </c>
      <c r="K387" s="56" t="s">
        <v>797</v>
      </c>
      <c r="L387" s="56" t="str">
        <f>IF(VLOOKUP(C387,Synonyms!$A$2:$E$490,5,FALSE)=0,"",VLOOKUP(C387,Synonyms!$A$2:$E$490,5,FALSE))</f>
        <v/>
      </c>
      <c r="M387" s="56">
        <v>0</v>
      </c>
      <c r="N387" s="56">
        <v>0</v>
      </c>
      <c r="O387" s="56">
        <f t="shared" si="25"/>
        <v>0</v>
      </c>
      <c r="P387" s="56">
        <f t="shared" si="26"/>
        <v>0</v>
      </c>
      <c r="Q387" s="56" t="str">
        <f>IF(VLOOKUP(D387,Table10[],8,FALSE)=0,"",VLOOKUP(D387,Table10[],8,FALSE))</f>
        <v/>
      </c>
      <c r="R387" s="56" t="s">
        <v>1056</v>
      </c>
      <c r="S387" s="56">
        <v>0.74750000000000005</v>
      </c>
      <c r="T387" s="63">
        <f>IF(E387="nan","No CID", VLOOKUP(D387,Patents!$B$6:$V$493,13,FALSE))</f>
        <v>5873</v>
      </c>
      <c r="U387" s="64">
        <f>IFERROR(VLOOKUP(D387,Patents!$B$6:$V$493,12,FALSE)/VLOOKUP(D387,Patents!$B$6:$V$493,13,FALSE),"")</f>
        <v>0.72620466541801465</v>
      </c>
      <c r="V387" s="64">
        <f>IFERROR(VLOOKUP(D387,Patents!$B$6:$V$493,16,FALSE)/VLOOKUP(D387,Patents!$B$6:$V$493,17,FALSE),"")</f>
        <v>0.50765306122448983</v>
      </c>
      <c r="W387" s="56" t="str">
        <f>IF(ISERROR(VLOOKUP(D387,'OFR Regulations'!B:D,3,FALSE)),"",VLOOKUP(D387,'OFR Regulations'!B:D,3,FALSE))</f>
        <v/>
      </c>
      <c r="X387" s="56" t="str">
        <f>IF(ISERROR(VLOOKUP(D387,'Reg List Summary'!$A$2:$D$141,4,FALSE)),"",VLOOKUP(D387,'Reg List Summary'!$A$2:$D$141,4,FALSE))</f>
        <v/>
      </c>
      <c r="Y387" s="56" t="b">
        <f t="shared" si="23"/>
        <v>1</v>
      </c>
      <c r="Z387" s="56">
        <f t="shared" ref="Z387:Z450" si="27">F387+I387</f>
        <v>0</v>
      </c>
    </row>
    <row r="388" spans="1:26" x14ac:dyDescent="0.3">
      <c r="A388" s="56" t="s">
        <v>1193</v>
      </c>
      <c r="B388" s="56" t="s">
        <v>1064</v>
      </c>
      <c r="C388" s="57" t="s">
        <v>1192</v>
      </c>
      <c r="D388" s="57" t="s">
        <v>798</v>
      </c>
      <c r="E388" s="56">
        <v>22522</v>
      </c>
      <c r="F388" s="62">
        <f>VLOOKUP(D388,Table10[],6,FALSE)</f>
        <v>0</v>
      </c>
      <c r="G388" s="62">
        <f>IF(VLOOKUP(D388,Table10[],9,FALSE)="Y",1,0)</f>
        <v>0</v>
      </c>
      <c r="H388" s="62" t="str">
        <f>VLOOKUP(D388,Table10[],4,FALSE)</f>
        <v>Active</v>
      </c>
      <c r="I388" s="62">
        <f>IF(VLOOKUP(D388,Table10[],7,FALSE)="L",1,IF(VLOOKUP(D388,Table10[],7,FALSE)="H",1.5, 0))</f>
        <v>0</v>
      </c>
      <c r="J388" s="62">
        <f>IF(VLOOKUP(D388,Table10[],5,FALSE)&gt;0, 1,0)</f>
        <v>1</v>
      </c>
      <c r="K388" s="56" t="s">
        <v>799</v>
      </c>
      <c r="L388" s="56" t="str">
        <f>IF(VLOOKUP(C388,Synonyms!$A$2:$E$490,5,FALSE)=0,"",VLOOKUP(C388,Synonyms!$A$2:$E$490,5,FALSE))</f>
        <v/>
      </c>
      <c r="M388" s="56">
        <v>0</v>
      </c>
      <c r="N388" s="56">
        <v>0</v>
      </c>
      <c r="O388" s="56">
        <f t="shared" si="25"/>
        <v>1</v>
      </c>
      <c r="P388" s="56">
        <f t="shared" si="26"/>
        <v>1</v>
      </c>
      <c r="Q388" s="56">
        <f>IF(VLOOKUP(D388,Table10[],8,FALSE)=0,"",VLOOKUP(D388,Table10[],8,FALSE))</f>
        <v>2</v>
      </c>
      <c r="R388" s="56" t="s">
        <v>1060</v>
      </c>
      <c r="S388" s="56">
        <v>0.90959999999999996</v>
      </c>
      <c r="T388" s="63">
        <f>IF(E388="nan","No CID", VLOOKUP(D388,Patents!$B$6:$V$493,13,FALSE))</f>
        <v>7335</v>
      </c>
      <c r="U388" s="64">
        <f>IFERROR(VLOOKUP(D388,Patents!$B$6:$V$493,12,FALSE)/VLOOKUP(D388,Patents!$B$6:$V$493,13,FALSE),"")</f>
        <v>0.70361281526925701</v>
      </c>
      <c r="V388" s="64">
        <f>IFERROR(VLOOKUP(D388,Patents!$B$6:$V$493,16,FALSE)/VLOOKUP(D388,Patents!$B$6:$V$493,17,FALSE),"")</f>
        <v>0.70297748729121279</v>
      </c>
      <c r="W388" s="56">
        <f>IF(ISERROR(VLOOKUP(D388,'OFR Regulations'!B:D,3,FALSE)),"",VLOOKUP(D388,'OFR Regulations'!B:D,3,FALSE))</f>
        <v>1</v>
      </c>
      <c r="X388" s="56">
        <f>IF(ISERROR(VLOOKUP(D388,'Reg List Summary'!$A$2:$D$141,4,FALSE)),"",VLOOKUP(D388,'Reg List Summary'!$A$2:$D$141,4,FALSE))</f>
        <v>1</v>
      </c>
      <c r="Y388" s="56" t="b">
        <f t="shared" ref="Y388:Y451" si="28">W388=X388</f>
        <v>1</v>
      </c>
      <c r="Z388" s="56">
        <f t="shared" si="27"/>
        <v>0</v>
      </c>
    </row>
    <row r="389" spans="1:26" x14ac:dyDescent="0.3">
      <c r="A389" s="56" t="s">
        <v>1125</v>
      </c>
      <c r="B389" s="56" t="s">
        <v>1107</v>
      </c>
      <c r="C389" s="57" t="s">
        <v>1124</v>
      </c>
      <c r="D389" s="57" t="s">
        <v>800</v>
      </c>
      <c r="E389" s="56">
        <v>12005</v>
      </c>
      <c r="F389" s="62">
        <f>VLOOKUP(D389,Table10[],6,FALSE)</f>
        <v>0</v>
      </c>
      <c r="G389" s="62">
        <f>IF(VLOOKUP(D389,Table10[],9,FALSE)="Y",1,0)</f>
        <v>0</v>
      </c>
      <c r="H389" s="62" t="str">
        <f>VLOOKUP(D389,Table10[],4,FALSE)</f>
        <v>Active</v>
      </c>
      <c r="I389" s="62">
        <f>IF(VLOOKUP(D389,Table10[],7,FALSE)="L",1,IF(VLOOKUP(D389,Table10[],7,FALSE)="H",1.5, 0))</f>
        <v>0</v>
      </c>
      <c r="J389" s="62">
        <f>IF(VLOOKUP(D389,Table10[],5,FALSE)&gt;0, 1,0)</f>
        <v>1</v>
      </c>
      <c r="K389" s="56" t="s">
        <v>801</v>
      </c>
      <c r="L389" s="56" t="str">
        <f>IF(VLOOKUP(C389,Synonyms!$A$2:$E$490,5,FALSE)=0,"",VLOOKUP(C389,Synonyms!$A$2:$E$490,5,FALSE))</f>
        <v>2,4-DBP; FR-612</v>
      </c>
      <c r="M389" s="56">
        <v>0</v>
      </c>
      <c r="N389" s="56">
        <v>0</v>
      </c>
      <c r="O389" s="56">
        <f t="shared" si="25"/>
        <v>1</v>
      </c>
      <c r="P389" s="56">
        <f t="shared" si="26"/>
        <v>1</v>
      </c>
      <c r="Q389" s="56">
        <f>IF(VLOOKUP(D389,Table10[],8,FALSE)=0,"",VLOOKUP(D389,Table10[],8,FALSE))</f>
        <v>5</v>
      </c>
      <c r="R389" s="56" t="s">
        <v>1060</v>
      </c>
      <c r="S389" s="56">
        <v>0.53010000000000002</v>
      </c>
      <c r="T389" s="63">
        <f>IF(E389="nan","No CID", VLOOKUP(D389,Patents!$B$6:$V$493,13,FALSE))</f>
        <v>2177</v>
      </c>
      <c r="U389" s="64">
        <f>IFERROR(VLOOKUP(D389,Patents!$B$6:$V$493,12,FALSE)/VLOOKUP(D389,Patents!$B$6:$V$493,13,FALSE),"")</f>
        <v>0.41019751952227834</v>
      </c>
      <c r="V389" s="64">
        <f>IFERROR(VLOOKUP(D389,Patents!$B$6:$V$493,16,FALSE)/VLOOKUP(D389,Patents!$B$6:$V$493,17,FALSE),"")</f>
        <v>0.65555555555555556</v>
      </c>
      <c r="W389" s="56">
        <f>IF(ISERROR(VLOOKUP(D389,'OFR Regulations'!B:D,3,FALSE)),"",VLOOKUP(D389,'OFR Regulations'!B:D,3,FALSE))</f>
        <v>1</v>
      </c>
      <c r="X389" s="56">
        <f>IF(ISERROR(VLOOKUP(D389,'Reg List Summary'!$A$2:$D$141,4,FALSE)),"",VLOOKUP(D389,'Reg List Summary'!$A$2:$D$141,4,FALSE))</f>
        <v>1</v>
      </c>
      <c r="Y389" s="56" t="b">
        <f t="shared" si="28"/>
        <v>1</v>
      </c>
      <c r="Z389" s="56">
        <f t="shared" si="27"/>
        <v>0</v>
      </c>
    </row>
    <row r="390" spans="1:26" x14ac:dyDescent="0.3">
      <c r="A390" s="56" t="s">
        <v>1450</v>
      </c>
      <c r="B390" s="56" t="s">
        <v>1057</v>
      </c>
      <c r="C390" s="57" t="s">
        <v>1449</v>
      </c>
      <c r="D390" s="57" t="s">
        <v>6</v>
      </c>
      <c r="E390" s="56">
        <v>22833341</v>
      </c>
      <c r="F390" s="62">
        <f>VLOOKUP(D390,Table10[],6,FALSE)</f>
        <v>1</v>
      </c>
      <c r="G390" s="62">
        <f>IF(VLOOKUP(D390,Table10[],9,FALSE)="Y",1,0)</f>
        <v>0</v>
      </c>
      <c r="H390" s="62" t="str">
        <f>VLOOKUP(D390,Table10[],4,FALSE)</f>
        <v>Active</v>
      </c>
      <c r="I390" s="62">
        <f>IF(VLOOKUP(D390,Table10[],7,FALSE)="L",1,IF(VLOOKUP(D390,Table10[],7,FALSE)="H",1.5, 0))</f>
        <v>0</v>
      </c>
      <c r="J390" s="62">
        <f>IF(VLOOKUP(D390,Table10[],5,FALSE)&gt;0, 1,0)</f>
        <v>1</v>
      </c>
      <c r="K390" s="56" t="s">
        <v>802</v>
      </c>
      <c r="L390" s="56" t="str">
        <f>IF(VLOOKUP(C390,Synonyms!$A$2:$E$490,5,FALSE)=0,"",VLOOKUP(C390,Synonyms!$A$2:$E$490,5,FALSE))</f>
        <v/>
      </c>
      <c r="M390" s="56">
        <v>0</v>
      </c>
      <c r="N390" s="56">
        <v>0</v>
      </c>
      <c r="O390" s="56">
        <f t="shared" si="25"/>
        <v>2</v>
      </c>
      <c r="P390" s="56">
        <f t="shared" si="26"/>
        <v>1</v>
      </c>
      <c r="Q390" s="56">
        <f>IF(VLOOKUP(D390,Table10[],8,FALSE)=0,"",VLOOKUP(D390,Table10[],8,FALSE))</f>
        <v>1</v>
      </c>
      <c r="R390" s="56" t="s">
        <v>1056</v>
      </c>
      <c r="S390" s="56">
        <v>0.95250000000000001</v>
      </c>
      <c r="T390" s="63">
        <f>IF(E390="nan","No CID", VLOOKUP(D390,Patents!$B$6:$V$493,13,FALSE))</f>
        <v>1</v>
      </c>
      <c r="U390" s="64">
        <f>IFERROR(VLOOKUP(D390,Patents!$B$6:$V$493,12,FALSE)/VLOOKUP(D390,Patents!$B$6:$V$493,13,FALSE),"")</f>
        <v>1</v>
      </c>
      <c r="V390" s="64" t="str">
        <f>IFERROR(VLOOKUP(D390,Patents!$B$6:$V$493,16,FALSE)/VLOOKUP(D390,Patents!$B$6:$V$493,17,FALSE),"")</f>
        <v/>
      </c>
      <c r="W390" s="56">
        <f>IF(ISERROR(VLOOKUP(D390,'OFR Regulations'!B:D,3,FALSE)),"",VLOOKUP(D390,'OFR Regulations'!B:D,3,FALSE))</f>
        <v>3</v>
      </c>
      <c r="X390" s="56">
        <f>IF(ISERROR(VLOOKUP(D390,'Reg List Summary'!$A$2:$D$141,4,FALSE)),"",VLOOKUP(D390,'Reg List Summary'!$A$2:$D$141,4,FALSE))</f>
        <v>3</v>
      </c>
      <c r="Y390" s="56" t="b">
        <f t="shared" si="28"/>
        <v>1</v>
      </c>
      <c r="Z390" s="56">
        <f t="shared" si="27"/>
        <v>1</v>
      </c>
    </row>
    <row r="391" spans="1:26" x14ac:dyDescent="0.3">
      <c r="A391" s="56" t="s">
        <v>1128</v>
      </c>
      <c r="B391" s="56" t="s">
        <v>1077</v>
      </c>
      <c r="C391" s="57" t="s">
        <v>1126</v>
      </c>
      <c r="D391" s="57" t="s">
        <v>803</v>
      </c>
      <c r="E391" s="56">
        <v>12279</v>
      </c>
      <c r="F391" s="62">
        <f>VLOOKUP(D391,Table10[],6,FALSE)</f>
        <v>0</v>
      </c>
      <c r="G391" s="62">
        <f>IF(VLOOKUP(D391,Table10[],9,FALSE)="Y",1,0)</f>
        <v>0</v>
      </c>
      <c r="H391" s="62" t="str">
        <f>VLOOKUP(D391,Table10[],4,FALSE)</f>
        <v>Active</v>
      </c>
      <c r="I391" s="62">
        <f>IF(VLOOKUP(D391,Table10[],7,FALSE)="L",1,IF(VLOOKUP(D391,Table10[],7,FALSE)="H",1.5, 0))</f>
        <v>0</v>
      </c>
      <c r="J391" s="62">
        <f>IF(VLOOKUP(D391,Table10[],5,FALSE)&gt;0, 1,0)</f>
        <v>1</v>
      </c>
      <c r="K391" s="56" t="s">
        <v>1127</v>
      </c>
      <c r="L391" s="56" t="str">
        <f>IF(VLOOKUP(C391,Synonyms!$A$2:$E$490,5,FALSE)=0,"",VLOOKUP(C391,Synonyms!$A$2:$E$490,5,FALSE))</f>
        <v>PARAGOS 530416</v>
      </c>
      <c r="M391" s="56">
        <v>0</v>
      </c>
      <c r="N391" s="56">
        <v>0</v>
      </c>
      <c r="O391" s="56">
        <f t="shared" si="25"/>
        <v>1</v>
      </c>
      <c r="P391" s="56">
        <f t="shared" si="26"/>
        <v>1</v>
      </c>
      <c r="Q391" s="56" t="str">
        <f>IF(VLOOKUP(D391,Table10[],8,FALSE)=0,"",VLOOKUP(D391,Table10[],8,FALSE))</f>
        <v/>
      </c>
      <c r="R391" s="56" t="s">
        <v>1119</v>
      </c>
      <c r="S391" s="56">
        <v>0.83199999999999996</v>
      </c>
      <c r="T391" s="63">
        <f>IF(E391="nan","No CID", VLOOKUP(D391,Patents!$B$6:$V$493,13,FALSE))</f>
        <v>3936</v>
      </c>
      <c r="U391" s="64">
        <f>IFERROR(VLOOKUP(D391,Patents!$B$6:$V$493,12,FALSE)/VLOOKUP(D391,Patents!$B$6:$V$493,13,FALSE),"")</f>
        <v>0.78531504065040647</v>
      </c>
      <c r="V391" s="64">
        <f>IFERROR(VLOOKUP(D391,Patents!$B$6:$V$493,16,FALSE)/VLOOKUP(D391,Patents!$B$6:$V$493,17,FALSE),"")</f>
        <v>0.75</v>
      </c>
      <c r="W391" s="56">
        <f>IF(ISERROR(VLOOKUP(D391,'OFR Regulations'!B:D,3,FALSE)),"",VLOOKUP(D391,'OFR Regulations'!B:D,3,FALSE))</f>
        <v>2</v>
      </c>
      <c r="X391" s="56">
        <f>IF(ISERROR(VLOOKUP(D391,'Reg List Summary'!$A$2:$D$141,4,FALSE)),"",VLOOKUP(D391,'Reg List Summary'!$A$2:$D$141,4,FALSE))</f>
        <v>2</v>
      </c>
      <c r="Y391" s="56" t="b">
        <f t="shared" si="28"/>
        <v>1</v>
      </c>
      <c r="Z391" s="56">
        <f t="shared" si="27"/>
        <v>0</v>
      </c>
    </row>
    <row r="392" spans="1:26" x14ac:dyDescent="0.3">
      <c r="A392" s="56" t="s">
        <v>1195</v>
      </c>
      <c r="B392" s="56" t="s">
        <v>1064</v>
      </c>
      <c r="C392" s="57" t="s">
        <v>1194</v>
      </c>
      <c r="D392" s="57" t="s">
        <v>805</v>
      </c>
      <c r="E392" s="56">
        <v>80518</v>
      </c>
      <c r="F392" s="62">
        <f>VLOOKUP(D392,Table10[],6,FALSE)</f>
        <v>0</v>
      </c>
      <c r="G392" s="62">
        <f>IF(VLOOKUP(D392,Table10[],9,FALSE)="Y",1,0)</f>
        <v>0</v>
      </c>
      <c r="H392" s="62" t="str">
        <f>VLOOKUP(D392,Table10[],4,FALSE)</f>
        <v>Active</v>
      </c>
      <c r="I392" s="62">
        <f>IF(VLOOKUP(D392,Table10[],7,FALSE)="L",1,IF(VLOOKUP(D392,Table10[],7,FALSE)="H",1.5, 0))</f>
        <v>0</v>
      </c>
      <c r="J392" s="62">
        <f>IF(VLOOKUP(D392,Table10[],5,FALSE)&gt;0, 1,0)</f>
        <v>1</v>
      </c>
      <c r="K392" s="56" t="s">
        <v>806</v>
      </c>
      <c r="L392" s="56" t="str">
        <f>IF(VLOOKUP(C392,Synonyms!$A$2:$E$490,5,FALSE)=0,"",VLOOKUP(C392,Synonyms!$A$2:$E$490,5,FALSE))</f>
        <v/>
      </c>
      <c r="M392" s="56">
        <v>0</v>
      </c>
      <c r="N392" s="56">
        <v>0</v>
      </c>
      <c r="O392" s="56">
        <f t="shared" si="25"/>
        <v>1</v>
      </c>
      <c r="P392" s="56">
        <f t="shared" si="26"/>
        <v>1</v>
      </c>
      <c r="Q392" s="56" t="str">
        <f>IF(VLOOKUP(D392,Table10[],8,FALSE)=0,"",VLOOKUP(D392,Table10[],8,FALSE))</f>
        <v/>
      </c>
      <c r="R392" s="56" t="s">
        <v>1056</v>
      </c>
      <c r="S392" s="56">
        <v>0.94620000000000004</v>
      </c>
      <c r="T392" s="63">
        <f>IF(E392="nan","No CID", VLOOKUP(D392,Patents!$B$6:$V$493,13,FALSE))</f>
        <v>448</v>
      </c>
      <c r="U392" s="64">
        <f>IFERROR(VLOOKUP(D392,Patents!$B$6:$V$493,12,FALSE)/VLOOKUP(D392,Patents!$B$6:$V$493,13,FALSE),"")</f>
        <v>0.16741071428571427</v>
      </c>
      <c r="V392" s="64">
        <f>IFERROR(VLOOKUP(D392,Patents!$B$6:$V$493,16,FALSE)/VLOOKUP(D392,Patents!$B$6:$V$493,17,FALSE),"")</f>
        <v>7.7777777777777779E-2</v>
      </c>
      <c r="W392" s="56">
        <f>IF(ISERROR(VLOOKUP(D392,'OFR Regulations'!B:D,3,FALSE)),"",VLOOKUP(D392,'OFR Regulations'!B:D,3,FALSE))</f>
        <v>1</v>
      </c>
      <c r="X392" s="56">
        <f>IF(ISERROR(VLOOKUP(D392,'Reg List Summary'!$A$2:$D$141,4,FALSE)),"",VLOOKUP(D392,'Reg List Summary'!$A$2:$D$141,4,FALSE))</f>
        <v>1</v>
      </c>
      <c r="Y392" s="56" t="b">
        <f t="shared" si="28"/>
        <v>1</v>
      </c>
      <c r="Z392" s="56">
        <f t="shared" si="27"/>
        <v>0</v>
      </c>
    </row>
    <row r="393" spans="1:26" x14ac:dyDescent="0.3">
      <c r="A393" s="56" t="s">
        <v>1130</v>
      </c>
      <c r="B393" s="56" t="s">
        <v>1104</v>
      </c>
      <c r="C393" s="57" t="s">
        <v>1129</v>
      </c>
      <c r="D393" s="57" t="s">
        <v>807</v>
      </c>
      <c r="E393" s="56">
        <v>12442</v>
      </c>
      <c r="F393" s="62">
        <f>VLOOKUP(D393,Table10[],6,FALSE)</f>
        <v>0</v>
      </c>
      <c r="G393" s="62">
        <f>IF(VLOOKUP(D393,Table10[],9,FALSE)="Y",1,0)</f>
        <v>0</v>
      </c>
      <c r="H393" s="62" t="str">
        <f>VLOOKUP(D393,Table10[],4,FALSE)</f>
        <v>Active</v>
      </c>
      <c r="I393" s="62">
        <f>IF(VLOOKUP(D393,Table10[],7,FALSE)="L",1,IF(VLOOKUP(D393,Table10[],7,FALSE)="H",1.5, 0))</f>
        <v>0</v>
      </c>
      <c r="J393" s="62">
        <f>IF(VLOOKUP(D393,Table10[],5,FALSE)&gt;0, 1,0)</f>
        <v>1</v>
      </c>
      <c r="K393" s="56" t="s">
        <v>808</v>
      </c>
      <c r="L393" s="56" t="str">
        <f>IF(VLOOKUP(C393,Synonyms!$A$2:$E$490,5,FALSE)=0,"",VLOOKUP(C393,Synonyms!$A$2:$E$490,5,FALSE))</f>
        <v>BRN 1914906</v>
      </c>
      <c r="M393" s="56">
        <v>0</v>
      </c>
      <c r="N393" s="56">
        <v>0</v>
      </c>
      <c r="O393" s="56">
        <f t="shared" si="25"/>
        <v>1</v>
      </c>
      <c r="P393" s="56">
        <f t="shared" si="26"/>
        <v>1</v>
      </c>
      <c r="Q393" s="56">
        <f>IF(VLOOKUP(D393,Table10[],8,FALSE)=0,"",VLOOKUP(D393,Table10[],8,FALSE))</f>
        <v>1</v>
      </c>
      <c r="R393" s="56" t="s">
        <v>1119</v>
      </c>
      <c r="S393" s="56">
        <v>0.87290000000000001</v>
      </c>
      <c r="T393" s="63">
        <f>IF(E393="nan","No CID", VLOOKUP(D393,Patents!$B$6:$V$493,13,FALSE))</f>
        <v>16995</v>
      </c>
      <c r="U393" s="64">
        <f>IFERROR(VLOOKUP(D393,Patents!$B$6:$V$493,12,FALSE)/VLOOKUP(D393,Patents!$B$6:$V$493,13,FALSE),"")</f>
        <v>0.5474551338629009</v>
      </c>
      <c r="V393" s="64">
        <f>IFERROR(VLOOKUP(D393,Patents!$B$6:$V$493,16,FALSE)/VLOOKUP(D393,Patents!$B$6:$V$493,17,FALSE),"")</f>
        <v>0.71927374301675973</v>
      </c>
      <c r="W393" s="56" t="str">
        <f>IF(ISERROR(VLOOKUP(D393,'OFR Regulations'!B:D,3,FALSE)),"",VLOOKUP(D393,'OFR Regulations'!B:D,3,FALSE))</f>
        <v/>
      </c>
      <c r="X393" s="56" t="str">
        <f>IF(ISERROR(VLOOKUP(D393,'Reg List Summary'!$A$2:$D$141,4,FALSE)),"",VLOOKUP(D393,'Reg List Summary'!$A$2:$D$141,4,FALSE))</f>
        <v/>
      </c>
      <c r="Y393" s="56" t="b">
        <f t="shared" si="28"/>
        <v>1</v>
      </c>
      <c r="Z393" s="56">
        <f t="shared" si="27"/>
        <v>0</v>
      </c>
    </row>
    <row r="394" spans="1:26" x14ac:dyDescent="0.3">
      <c r="A394" s="56" t="s">
        <v>1132</v>
      </c>
      <c r="B394" s="56" t="s">
        <v>1104</v>
      </c>
      <c r="C394" s="57" t="s">
        <v>1131</v>
      </c>
      <c r="D394" s="57" t="s">
        <v>34</v>
      </c>
      <c r="E394" s="56">
        <v>12443</v>
      </c>
      <c r="F394" s="62">
        <f>VLOOKUP(D394,Table10[],6,FALSE)</f>
        <v>1</v>
      </c>
      <c r="G394" s="62">
        <f>IF(VLOOKUP(D394,Table10[],9,FALSE)="Y",1,0)</f>
        <v>0</v>
      </c>
      <c r="H394" s="62" t="str">
        <f>VLOOKUP(D394,Table10[],4,FALSE)</f>
        <v>Active</v>
      </c>
      <c r="I394" s="62">
        <f>IF(VLOOKUP(D394,Table10[],7,FALSE)="L",1,IF(VLOOKUP(D394,Table10[],7,FALSE)="H",1.5, 0))</f>
        <v>0</v>
      </c>
      <c r="J394" s="62">
        <f>IF(VLOOKUP(D394,Table10[],5,FALSE)&gt;0, 1,0)</f>
        <v>1</v>
      </c>
      <c r="K394" s="56" t="s">
        <v>809</v>
      </c>
      <c r="L394" s="56" t="str">
        <f>IF(VLOOKUP(C394,Synonyms!$A$2:$E$490,5,FALSE)=0,"",VLOOKUP(C394,Synonyms!$A$2:$E$490,5,FALSE))</f>
        <v>Bromophthal; Dion 6692 (VAN); FireMaster PHT 4; Firemaster Pht4; PHT 4; Saytex RB 49</v>
      </c>
      <c r="M394" s="56">
        <v>0</v>
      </c>
      <c r="N394" s="56">
        <v>0</v>
      </c>
      <c r="O394" s="56">
        <f t="shared" si="25"/>
        <v>2</v>
      </c>
      <c r="P394" s="56">
        <f t="shared" si="26"/>
        <v>1</v>
      </c>
      <c r="Q394" s="56">
        <f>IF(VLOOKUP(D394,Table10[],8,FALSE)=0,"",VLOOKUP(D394,Table10[],8,FALSE))</f>
        <v>6</v>
      </c>
      <c r="R394" s="56" t="s">
        <v>1060</v>
      </c>
      <c r="S394" s="56">
        <v>0.9073</v>
      </c>
      <c r="T394" s="63">
        <f>IF(E394="nan","No CID", VLOOKUP(D394,Patents!$B$6:$V$493,13,FALSE))</f>
        <v>14941</v>
      </c>
      <c r="U394" s="64">
        <f>IFERROR(VLOOKUP(D394,Patents!$B$6:$V$493,12,FALSE)/VLOOKUP(D394,Patents!$B$6:$V$493,13,FALSE),"")</f>
        <v>0.60504651629743655</v>
      </c>
      <c r="V394" s="64">
        <f>IFERROR(VLOOKUP(D394,Patents!$B$6:$V$493,16,FALSE)/VLOOKUP(D394,Patents!$B$6:$V$493,17,FALSE),"")</f>
        <v>0.58635767380848269</v>
      </c>
      <c r="W394" s="56">
        <f>IF(ISERROR(VLOOKUP(D394,'OFR Regulations'!B:D,3,FALSE)),"",VLOOKUP(D394,'OFR Regulations'!B:D,3,FALSE))</f>
        <v>2</v>
      </c>
      <c r="X394" s="56">
        <f>IF(ISERROR(VLOOKUP(D394,'Reg List Summary'!$A$2:$D$141,4,FALSE)),"",VLOOKUP(D394,'Reg List Summary'!$A$2:$D$141,4,FALSE))</f>
        <v>2</v>
      </c>
      <c r="Y394" s="56" t="b">
        <f t="shared" si="28"/>
        <v>1</v>
      </c>
      <c r="Z394" s="56">
        <f t="shared" si="27"/>
        <v>1</v>
      </c>
    </row>
    <row r="395" spans="1:26" x14ac:dyDescent="0.3">
      <c r="A395" s="56" t="s">
        <v>1452</v>
      </c>
      <c r="B395" s="56" t="s">
        <v>1092</v>
      </c>
      <c r="C395" s="57" t="s">
        <v>1451</v>
      </c>
      <c r="D395" s="57" t="s">
        <v>901</v>
      </c>
      <c r="E395" s="56">
        <v>45472</v>
      </c>
      <c r="F395" s="62">
        <f>VLOOKUP(D395,Table10[],6,FALSE)</f>
        <v>0</v>
      </c>
      <c r="G395" s="62">
        <f>IF(VLOOKUP(D395,Table10[],9,FALSE)="Y",1,0)</f>
        <v>0</v>
      </c>
      <c r="H395" s="62">
        <f>VLOOKUP(D395,Table10[],4,FALSE)</f>
        <v>0</v>
      </c>
      <c r="I395" s="62">
        <f>IF(VLOOKUP(D395,Table10[],7,FALSE)="L",1,IF(VLOOKUP(D395,Table10[],7,FALSE)="H",1.5, 0))</f>
        <v>0</v>
      </c>
      <c r="J395" s="62">
        <f>IF(VLOOKUP(D395,Table10[],5,FALSE)&gt;0, 1,0)</f>
        <v>0</v>
      </c>
      <c r="K395" s="56" t="s">
        <v>902</v>
      </c>
      <c r="L395" s="56" t="str">
        <f>IF(VLOOKUP(C395,Synonyms!$A$2:$E$490,5,FALSE)=0,"",VLOOKUP(C395,Synonyms!$A$2:$E$490,5,FALSE))</f>
        <v>BDE-206</v>
      </c>
      <c r="M395" s="56">
        <v>0</v>
      </c>
      <c r="N395" s="56">
        <v>1</v>
      </c>
      <c r="O395" s="56">
        <f t="shared" si="25"/>
        <v>0</v>
      </c>
      <c r="P395" s="56">
        <f t="shared" si="26"/>
        <v>0</v>
      </c>
      <c r="Q395" s="56">
        <f>IF(VLOOKUP(D395,Table10[],8,FALSE)=0,"",VLOOKUP(D395,Table10[],8,FALSE))</f>
        <v>4</v>
      </c>
      <c r="R395" s="56" t="s">
        <v>1056</v>
      </c>
      <c r="S395" s="56">
        <v>0.99539999999999995</v>
      </c>
      <c r="T395" s="63">
        <f>IF(E395="nan","No CID", VLOOKUP(D395,Patents!$B$6:$V$493,13,FALSE))</f>
        <v>232</v>
      </c>
      <c r="U395" s="64">
        <f>IFERROR(VLOOKUP(D395,Patents!$B$6:$V$493,12,FALSE)/VLOOKUP(D395,Patents!$B$6:$V$493,13,FALSE),"")</f>
        <v>0.71120689655172409</v>
      </c>
      <c r="V395" s="64">
        <f>IFERROR(VLOOKUP(D395,Patents!$B$6:$V$493,16,FALSE)/VLOOKUP(D395,Patents!$B$6:$V$493,17,FALSE),"")</f>
        <v>0.74358974358974361</v>
      </c>
      <c r="W395" s="56" t="str">
        <f>IF(ISERROR(VLOOKUP(D395,'OFR Regulations'!B:D,3,FALSE)),"",VLOOKUP(D395,'OFR Regulations'!B:D,3,FALSE))</f>
        <v/>
      </c>
      <c r="X395" s="56" t="str">
        <f>IF(ISERROR(VLOOKUP(D395,'Reg List Summary'!$A$2:$D$141,4,FALSE)),"",VLOOKUP(D395,'Reg List Summary'!$A$2:$D$141,4,FALSE))</f>
        <v/>
      </c>
      <c r="Y395" s="56" t="b">
        <f t="shared" si="28"/>
        <v>1</v>
      </c>
      <c r="Z395" s="56">
        <f t="shared" si="27"/>
        <v>0</v>
      </c>
    </row>
    <row r="396" spans="1:26" x14ac:dyDescent="0.3">
      <c r="A396" s="56" t="s">
        <v>1454</v>
      </c>
      <c r="B396" s="56" t="s">
        <v>1057</v>
      </c>
      <c r="C396" s="57" t="s">
        <v>1453</v>
      </c>
      <c r="D396" s="57" t="s">
        <v>7</v>
      </c>
      <c r="E396" s="56">
        <v>6537497</v>
      </c>
      <c r="F396" s="62">
        <f>VLOOKUP(D396,Table10[],6,FALSE)</f>
        <v>1</v>
      </c>
      <c r="G396" s="62">
        <f>IF(VLOOKUP(D396,Table10[],9,FALSE)="Y",1,0)</f>
        <v>0</v>
      </c>
      <c r="H396" s="62" t="str">
        <f>VLOOKUP(D396,Table10[],4,FALSE)</f>
        <v>Active</v>
      </c>
      <c r="I396" s="62">
        <f>IF(VLOOKUP(D396,Table10[],7,FALSE)="L",1,IF(VLOOKUP(D396,Table10[],7,FALSE)="H",1.5, 0))</f>
        <v>0</v>
      </c>
      <c r="J396" s="62">
        <f>IF(VLOOKUP(D396,Table10[],5,FALSE)&gt;0, 1,0)</f>
        <v>1</v>
      </c>
      <c r="K396" s="56" t="s">
        <v>812</v>
      </c>
      <c r="L396" s="56" t="str">
        <f>IF(VLOOKUP(C396,Synonyms!$A$2:$E$490,5,FALSE)=0,"",VLOOKUP(C396,Synonyms!$A$2:$E$490,5,FALSE))</f>
        <v>multiple</v>
      </c>
      <c r="M396" s="56">
        <v>0</v>
      </c>
      <c r="N396" s="56">
        <v>0</v>
      </c>
      <c r="O396" s="56">
        <f t="shared" si="25"/>
        <v>2</v>
      </c>
      <c r="P396" s="56">
        <f t="shared" si="26"/>
        <v>1</v>
      </c>
      <c r="Q396" s="56">
        <f>IF(VLOOKUP(D396,Table10[],8,FALSE)=0,"",VLOOKUP(D396,Table10[],8,FALSE))</f>
        <v>2</v>
      </c>
      <c r="R396" s="56" t="s">
        <v>1060</v>
      </c>
      <c r="S396" s="56">
        <v>0.67269999999999996</v>
      </c>
      <c r="T396" s="63">
        <f>IF(E396="nan","No CID", VLOOKUP(D396,Patents!$B$6:$V$493,13,FALSE))</f>
        <v>224</v>
      </c>
      <c r="U396" s="64">
        <f>IFERROR(VLOOKUP(D396,Patents!$B$6:$V$493,12,FALSE)/VLOOKUP(D396,Patents!$B$6:$V$493,13,FALSE),"")</f>
        <v>0.20089285714285715</v>
      </c>
      <c r="V396" s="64">
        <f>IFERROR(VLOOKUP(D396,Patents!$B$6:$V$493,16,FALSE)/VLOOKUP(D396,Patents!$B$6:$V$493,17,FALSE),"")</f>
        <v>0</v>
      </c>
      <c r="W396" s="56">
        <f>IF(ISERROR(VLOOKUP(D396,'OFR Regulations'!B:D,3,FALSE)),"",VLOOKUP(D396,'OFR Regulations'!B:D,3,FALSE))</f>
        <v>3</v>
      </c>
      <c r="X396" s="56">
        <f>IF(ISERROR(VLOOKUP(D396,'Reg List Summary'!$A$2:$D$141,4,FALSE)),"",VLOOKUP(D396,'Reg List Summary'!$A$2:$D$141,4,FALSE))</f>
        <v>3</v>
      </c>
      <c r="Y396" s="56" t="b">
        <f t="shared" si="28"/>
        <v>1</v>
      </c>
      <c r="Z396" s="56">
        <f t="shared" si="27"/>
        <v>1</v>
      </c>
    </row>
    <row r="397" spans="1:26" x14ac:dyDescent="0.3">
      <c r="A397" s="56" t="s">
        <v>1135</v>
      </c>
      <c r="B397" s="56" t="s">
        <v>1077</v>
      </c>
      <c r="C397" s="57" t="s">
        <v>1133</v>
      </c>
      <c r="D397" s="57" t="s">
        <v>813</v>
      </c>
      <c r="E397" s="56">
        <v>12486</v>
      </c>
      <c r="F397" s="62">
        <f>VLOOKUP(D397,Table10[],6,FALSE)</f>
        <v>0</v>
      </c>
      <c r="G397" s="62">
        <f>IF(VLOOKUP(D397,Table10[],9,FALSE)="Y",1,0)</f>
        <v>0</v>
      </c>
      <c r="H397" s="62" t="str">
        <f>VLOOKUP(D397,Table10[],4,FALSE)</f>
        <v>Active</v>
      </c>
      <c r="I397" s="62">
        <f>IF(VLOOKUP(D397,Table10[],7,FALSE)="L",1,IF(VLOOKUP(D397,Table10[],7,FALSE)="H",1.5, 0))</f>
        <v>0</v>
      </c>
      <c r="J397" s="62">
        <f>IF(VLOOKUP(D397,Table10[],5,FALSE)&gt;0, 1,0)</f>
        <v>0</v>
      </c>
      <c r="K397" s="56" t="s">
        <v>1134</v>
      </c>
      <c r="L397" s="56" t="str">
        <f>IF(VLOOKUP(C397,Synonyms!$A$2:$E$490,5,FALSE)=0,"",VLOOKUP(C397,Synonyms!$A$2:$E$490,5,FALSE))</f>
        <v/>
      </c>
      <c r="M397" s="56">
        <v>0</v>
      </c>
      <c r="N397" s="56">
        <v>0</v>
      </c>
      <c r="O397" s="56">
        <f t="shared" si="25"/>
        <v>1</v>
      </c>
      <c r="P397" s="56">
        <f t="shared" si="26"/>
        <v>0</v>
      </c>
      <c r="Q397" s="56" t="str">
        <f>IF(VLOOKUP(D397,Table10[],8,FALSE)=0,"",VLOOKUP(D397,Table10[],8,FALSE))</f>
        <v/>
      </c>
      <c r="R397" s="56" t="s">
        <v>1119</v>
      </c>
      <c r="S397" s="56">
        <v>0.76370000000000005</v>
      </c>
      <c r="T397" s="63">
        <f>IF(E397="nan","No CID", VLOOKUP(D397,Patents!$B$6:$V$493,13,FALSE))</f>
        <v>455</v>
      </c>
      <c r="U397" s="64">
        <f>IFERROR(VLOOKUP(D397,Patents!$B$6:$V$493,12,FALSE)/VLOOKUP(D397,Patents!$B$6:$V$493,13,FALSE),"")</f>
        <v>0.72967032967032963</v>
      </c>
      <c r="V397" s="64">
        <f>IFERROR(VLOOKUP(D397,Patents!$B$6:$V$493,16,FALSE)/VLOOKUP(D397,Patents!$B$6:$V$493,17,FALSE),"")</f>
        <v>1</v>
      </c>
      <c r="W397" s="56" t="str">
        <f>IF(ISERROR(VLOOKUP(D397,'OFR Regulations'!B:D,3,FALSE)),"",VLOOKUP(D397,'OFR Regulations'!B:D,3,FALSE))</f>
        <v/>
      </c>
      <c r="X397" s="56" t="str">
        <f>IF(ISERROR(VLOOKUP(D397,'Reg List Summary'!$A$2:$D$141,4,FALSE)),"",VLOOKUP(D397,'Reg List Summary'!$A$2:$D$141,4,FALSE))</f>
        <v/>
      </c>
      <c r="Y397" s="56" t="b">
        <f t="shared" si="28"/>
        <v>1</v>
      </c>
      <c r="Z397" s="56">
        <f t="shared" si="27"/>
        <v>0</v>
      </c>
    </row>
    <row r="398" spans="1:26" x14ac:dyDescent="0.3">
      <c r="A398" s="56" t="s">
        <v>1456</v>
      </c>
      <c r="B398" s="56" t="s">
        <v>1092</v>
      </c>
      <c r="C398" s="57" t="s">
        <v>1455</v>
      </c>
      <c r="D398" s="57" t="s">
        <v>815</v>
      </c>
      <c r="E398" s="56">
        <v>45472</v>
      </c>
      <c r="F398" s="62">
        <f>VLOOKUP(D398,Table10[],6,FALSE)</f>
        <v>0</v>
      </c>
      <c r="G398" s="62">
        <f>IF(VLOOKUP(D398,Table10[],9,FALSE)="Y",1,0)</f>
        <v>0</v>
      </c>
      <c r="H398" s="62" t="str">
        <f>VLOOKUP(D398,Table10[],4,FALSE)</f>
        <v>Active</v>
      </c>
      <c r="I398" s="62">
        <f>IF(VLOOKUP(D398,Table10[],7,FALSE)="L",1,IF(VLOOKUP(D398,Table10[],7,FALSE)="H",1.5, 0))</f>
        <v>0</v>
      </c>
      <c r="J398" s="62">
        <f>IF(VLOOKUP(D398,Table10[],5,FALSE)&gt;0, 1,0)</f>
        <v>1</v>
      </c>
      <c r="K398" s="56" t="s">
        <v>816</v>
      </c>
      <c r="L398" s="56" t="str">
        <f>IF(VLOOKUP(C398,Synonyms!$A$2:$E$490,5,FALSE)=0,"",VLOOKUP(C398,Synonyms!$A$2:$E$490,5,FALSE))</f>
        <v>BDE-206</v>
      </c>
      <c r="M398" s="56">
        <v>0</v>
      </c>
      <c r="N398" s="56">
        <v>0</v>
      </c>
      <c r="O398" s="56">
        <f t="shared" si="25"/>
        <v>1</v>
      </c>
      <c r="P398" s="56">
        <f t="shared" si="26"/>
        <v>1</v>
      </c>
      <c r="Q398" s="56">
        <f>IF(VLOOKUP(D398,Table10[],8,FALSE)=0,"",VLOOKUP(D398,Table10[],8,FALSE))</f>
        <v>3</v>
      </c>
      <c r="R398" s="56" t="s">
        <v>1060</v>
      </c>
      <c r="S398" s="56">
        <v>0.99539999999999995</v>
      </c>
      <c r="T398" s="63">
        <f>IF(E398="nan","No CID", VLOOKUP(D398,Patents!$B$6:$V$493,13,FALSE))</f>
        <v>232</v>
      </c>
      <c r="U398" s="64">
        <f>IFERROR(VLOOKUP(D398,Patents!$B$6:$V$493,12,FALSE)/VLOOKUP(D398,Patents!$B$6:$V$493,13,FALSE),"")</f>
        <v>0.71120689655172409</v>
      </c>
      <c r="V398" s="64">
        <f>IFERROR(VLOOKUP(D398,Patents!$B$6:$V$493,16,FALSE)/VLOOKUP(D398,Patents!$B$6:$V$493,17,FALSE),"")</f>
        <v>0.74358974358974361</v>
      </c>
      <c r="W398" s="56">
        <f>IF(ISERROR(VLOOKUP(D398,'OFR Regulations'!B:D,3,FALSE)),"",VLOOKUP(D398,'OFR Regulations'!B:D,3,FALSE))</f>
        <v>1</v>
      </c>
      <c r="X398" s="56">
        <f>IF(ISERROR(VLOOKUP(D398,'Reg List Summary'!$A$2:$D$141,4,FALSE)),"",VLOOKUP(D398,'Reg List Summary'!$A$2:$D$141,4,FALSE))</f>
        <v>1</v>
      </c>
      <c r="Y398" s="56" t="b">
        <f t="shared" si="28"/>
        <v>1</v>
      </c>
      <c r="Z398" s="56">
        <f t="shared" si="27"/>
        <v>0</v>
      </c>
    </row>
    <row r="399" spans="1:26" x14ac:dyDescent="0.3">
      <c r="A399" s="56" t="s">
        <v>1458</v>
      </c>
      <c r="B399" s="56" t="s">
        <v>1064</v>
      </c>
      <c r="C399" s="57" t="s">
        <v>1457</v>
      </c>
      <c r="D399" s="57" t="s">
        <v>300</v>
      </c>
      <c r="E399" s="56">
        <v>23698011</v>
      </c>
      <c r="F399" s="62">
        <f>VLOOKUP(D399,Table10[],6,FALSE)</f>
        <v>0</v>
      </c>
      <c r="G399" s="62">
        <f>IF(VLOOKUP(D399,Table10[],9,FALSE)="Y",1,0)</f>
        <v>0</v>
      </c>
      <c r="H399" s="62">
        <f>VLOOKUP(D399,Table10[],4,FALSE)</f>
        <v>0</v>
      </c>
      <c r="I399" s="62">
        <f>IF(VLOOKUP(D399,Table10[],7,FALSE)="L",1,IF(VLOOKUP(D399,Table10[],7,FALSE)="H",1.5, 0))</f>
        <v>0</v>
      </c>
      <c r="J399" s="62">
        <f>IF(VLOOKUP(D399,Table10[],5,FALSE)&gt;0, 1,0)</f>
        <v>1</v>
      </c>
      <c r="K399" s="56" t="s">
        <v>301</v>
      </c>
      <c r="L399" s="56" t="str">
        <f>IF(VLOOKUP(C399,Synonyms!$A$2:$E$490,5,FALSE)=0,"",VLOOKUP(C399,Synonyms!$A$2:$E$490,5,FALSE))</f>
        <v/>
      </c>
      <c r="M399" s="56">
        <v>1</v>
      </c>
      <c r="N399" s="56">
        <v>0</v>
      </c>
      <c r="O399" s="56">
        <f t="shared" si="25"/>
        <v>0</v>
      </c>
      <c r="P399" s="56">
        <f t="shared" si="26"/>
        <v>1</v>
      </c>
      <c r="Q399" s="56" t="str">
        <f>IF(VLOOKUP(D399,Table10[],8,FALSE)=0,"",VLOOKUP(D399,Table10[],8,FALSE))</f>
        <v/>
      </c>
      <c r="R399" s="56" t="s">
        <v>1119</v>
      </c>
      <c r="S399" s="56">
        <v>0.98740000000000006</v>
      </c>
      <c r="T399" s="63">
        <f>IF(E399="nan","No CID", VLOOKUP(D399,Patents!$B$6:$V$493,13,FALSE))</f>
        <v>0</v>
      </c>
      <c r="U399" s="64" t="str">
        <f>IFERROR(VLOOKUP(D399,Patents!$B$6:$V$493,12,FALSE)/VLOOKUP(D399,Patents!$B$6:$V$493,13,FALSE),"")</f>
        <v/>
      </c>
      <c r="V399" s="64" t="str">
        <f>IFERROR(VLOOKUP(D399,Patents!$B$6:$V$493,16,FALSE)/VLOOKUP(D399,Patents!$B$6:$V$493,17,FALSE),"")</f>
        <v/>
      </c>
      <c r="W399" s="56" t="str">
        <f>IF(ISERROR(VLOOKUP(D399,'OFR Regulations'!B:D,3,FALSE)),"",VLOOKUP(D399,'OFR Regulations'!B:D,3,FALSE))</f>
        <v/>
      </c>
      <c r="X399" s="56" t="str">
        <f>IF(ISERROR(VLOOKUP(D399,'Reg List Summary'!$A$2:$D$141,4,FALSE)),"",VLOOKUP(D399,'Reg List Summary'!$A$2:$D$141,4,FALSE))</f>
        <v/>
      </c>
      <c r="Y399" s="56" t="b">
        <f t="shared" si="28"/>
        <v>1</v>
      </c>
      <c r="Z399" s="56">
        <f t="shared" si="27"/>
        <v>0</v>
      </c>
    </row>
    <row r="400" spans="1:26" x14ac:dyDescent="0.3">
      <c r="A400" s="56" t="s">
        <v>1460</v>
      </c>
      <c r="B400" s="56" t="s">
        <v>1092</v>
      </c>
      <c r="C400" s="57" t="s">
        <v>1459</v>
      </c>
      <c r="D400" s="57" t="s">
        <v>228</v>
      </c>
      <c r="E400" s="56">
        <v>15509891</v>
      </c>
      <c r="F400" s="62">
        <f>VLOOKUP(D400,Table10[],6,FALSE)</f>
        <v>0</v>
      </c>
      <c r="G400" s="62">
        <f>IF(VLOOKUP(D400,Table10[],9,FALSE)="Y",1,0)</f>
        <v>0</v>
      </c>
      <c r="H400" s="62">
        <f>VLOOKUP(D400,Table10[],4,FALSE)</f>
        <v>0</v>
      </c>
      <c r="I400" s="62">
        <f>IF(VLOOKUP(D400,Table10[],7,FALSE)="L",1,IF(VLOOKUP(D400,Table10[],7,FALSE)="H",1.5, 0))</f>
        <v>0</v>
      </c>
      <c r="J400" s="62">
        <f>IF(VLOOKUP(D400,Table10[],5,FALSE)&gt;0, 1,0)</f>
        <v>1</v>
      </c>
      <c r="K400" s="56" t="s">
        <v>229</v>
      </c>
      <c r="L400" s="56" t="str">
        <f>IF(VLOOKUP(C400,Synonyms!$A$2:$E$490,5,FALSE)=0,"",VLOOKUP(C400,Synonyms!$A$2:$E$490,5,FALSE))</f>
        <v/>
      </c>
      <c r="M400" s="56">
        <v>0</v>
      </c>
      <c r="N400" s="56">
        <v>1</v>
      </c>
      <c r="O400" s="56">
        <f t="shared" si="25"/>
        <v>0</v>
      </c>
      <c r="P400" s="56">
        <f t="shared" si="26"/>
        <v>1</v>
      </c>
      <c r="Q400" s="56" t="str">
        <f>IF(VLOOKUP(D400,Table10[],8,FALSE)=0,"",VLOOKUP(D400,Table10[],8,FALSE))</f>
        <v/>
      </c>
      <c r="R400" s="56" t="s">
        <v>1119</v>
      </c>
      <c r="S400" s="56">
        <v>0.95699999999999996</v>
      </c>
      <c r="T400" s="63">
        <f>IF(E400="nan","No CID", VLOOKUP(D400,Patents!$B$6:$V$493,13,FALSE))</f>
        <v>0</v>
      </c>
      <c r="U400" s="64" t="str">
        <f>IFERROR(VLOOKUP(D400,Patents!$B$6:$V$493,12,FALSE)/VLOOKUP(D400,Patents!$B$6:$V$493,13,FALSE),"")</f>
        <v/>
      </c>
      <c r="V400" s="64" t="str">
        <f>IFERROR(VLOOKUP(D400,Patents!$B$6:$V$493,16,FALSE)/VLOOKUP(D400,Patents!$B$6:$V$493,17,FALSE),"")</f>
        <v/>
      </c>
      <c r="W400" s="56" t="str">
        <f>IF(ISERROR(VLOOKUP(D400,'OFR Regulations'!B:D,3,FALSE)),"",VLOOKUP(D400,'OFR Regulations'!B:D,3,FALSE))</f>
        <v/>
      </c>
      <c r="X400" s="56" t="str">
        <f>IF(ISERROR(VLOOKUP(D400,'Reg List Summary'!$A$2:$D$141,4,FALSE)),"",VLOOKUP(D400,'Reg List Summary'!$A$2:$D$141,4,FALSE))</f>
        <v/>
      </c>
      <c r="Y400" s="56" t="b">
        <f t="shared" si="28"/>
        <v>1</v>
      </c>
      <c r="Z400" s="56">
        <f t="shared" si="27"/>
        <v>0</v>
      </c>
    </row>
    <row r="401" spans="1:26" x14ac:dyDescent="0.3">
      <c r="A401" s="56" t="s">
        <v>1462</v>
      </c>
      <c r="B401" s="56" t="s">
        <v>1064</v>
      </c>
      <c r="C401" s="57" t="s">
        <v>1461</v>
      </c>
      <c r="D401" s="57" t="s">
        <v>895</v>
      </c>
      <c r="E401" s="56">
        <v>47815</v>
      </c>
      <c r="F401" s="62">
        <f>VLOOKUP(D401,Table10[],6,FALSE)</f>
        <v>0</v>
      </c>
      <c r="G401" s="62">
        <f>IF(VLOOKUP(D401,Table10[],9,FALSE)="Y",1,0)</f>
        <v>0</v>
      </c>
      <c r="H401" s="62" t="str">
        <f>VLOOKUP(D401,Table10[],4,FALSE)</f>
        <v>Inactive</v>
      </c>
      <c r="I401" s="62">
        <f>IF(VLOOKUP(D401,Table10[],7,FALSE)="L",1,IF(VLOOKUP(D401,Table10[],7,FALSE)="H",1.5, 0))</f>
        <v>0</v>
      </c>
      <c r="J401" s="62">
        <f>IF(VLOOKUP(D401,Table10[],5,FALSE)&gt;0, 1,0)</f>
        <v>0</v>
      </c>
      <c r="K401" s="56" t="s">
        <v>896</v>
      </c>
      <c r="L401" s="56" t="str">
        <f>IF(VLOOKUP(C401,Synonyms!$A$2:$E$490,5,FALSE)=0,"",VLOOKUP(C401,Synonyms!$A$2:$E$490,5,FALSE))</f>
        <v/>
      </c>
      <c r="M401" s="56">
        <v>0</v>
      </c>
      <c r="N401" s="56">
        <v>0</v>
      </c>
      <c r="O401" s="56">
        <f t="shared" si="25"/>
        <v>0</v>
      </c>
      <c r="P401" s="56">
        <f t="shared" si="26"/>
        <v>1</v>
      </c>
      <c r="Q401" s="56" t="str">
        <f>IF(VLOOKUP(D401,Table10[],8,FALSE)=0,"",VLOOKUP(D401,Table10[],8,FALSE))</f>
        <v/>
      </c>
      <c r="R401" s="56" t="s">
        <v>1056</v>
      </c>
      <c r="S401" s="56">
        <v>0.98880000000000001</v>
      </c>
      <c r="T401" s="63">
        <f>IF(E401="nan","No CID", VLOOKUP(D401,Patents!$B$6:$V$493,13,FALSE))</f>
        <v>9</v>
      </c>
      <c r="U401" s="64">
        <f>IFERROR(VLOOKUP(D401,Patents!$B$6:$V$493,12,FALSE)/VLOOKUP(D401,Patents!$B$6:$V$493,13,FALSE),"")</f>
        <v>0.55555555555555558</v>
      </c>
      <c r="V401" s="64">
        <f>IFERROR(VLOOKUP(D401,Patents!$B$6:$V$493,16,FALSE)/VLOOKUP(D401,Patents!$B$6:$V$493,17,FALSE),"")</f>
        <v>0.83333333333333337</v>
      </c>
      <c r="W401" s="56">
        <f>IF(ISERROR(VLOOKUP(D401,'OFR Regulations'!B:D,3,FALSE)),"",VLOOKUP(D401,'OFR Regulations'!B:D,3,FALSE))</f>
        <v>1</v>
      </c>
      <c r="X401" s="56">
        <f>IF(ISERROR(VLOOKUP(D401,'Reg List Summary'!$A$2:$D$141,4,FALSE)),"",VLOOKUP(D401,'Reg List Summary'!$A$2:$D$141,4,FALSE))</f>
        <v>1</v>
      </c>
      <c r="Y401" s="56" t="b">
        <f t="shared" si="28"/>
        <v>1</v>
      </c>
      <c r="Z401" s="56">
        <f t="shared" si="27"/>
        <v>0</v>
      </c>
    </row>
    <row r="402" spans="1:26" x14ac:dyDescent="0.3">
      <c r="A402" s="56" t="s">
        <v>1464</v>
      </c>
      <c r="B402" s="56" t="s">
        <v>1064</v>
      </c>
      <c r="C402" s="57" t="s">
        <v>1463</v>
      </c>
      <c r="D402" s="57" t="s">
        <v>310</v>
      </c>
      <c r="E402" s="56">
        <v>90474582</v>
      </c>
      <c r="F402" s="62">
        <f>VLOOKUP(D402,Table10[],6,FALSE)</f>
        <v>0</v>
      </c>
      <c r="G402" s="62">
        <f>IF(VLOOKUP(D402,Table10[],9,FALSE)="Y",1,0)</f>
        <v>0</v>
      </c>
      <c r="H402" s="62">
        <f>VLOOKUP(D402,Table10[],4,FALSE)</f>
        <v>0</v>
      </c>
      <c r="I402" s="62">
        <f>IF(VLOOKUP(D402,Table10[],7,FALSE)="L",1,IF(VLOOKUP(D402,Table10[],7,FALSE)="H",1.5, 0))</f>
        <v>0</v>
      </c>
      <c r="J402" s="62">
        <f>IF(VLOOKUP(D402,Table10[],5,FALSE)&gt;0, 1,0)</f>
        <v>1</v>
      </c>
      <c r="K402" s="56" t="s">
        <v>311</v>
      </c>
      <c r="L402" s="56" t="str">
        <f>IF(VLOOKUP(C402,Synonyms!$A$2:$E$490,5,FALSE)=0,"",VLOOKUP(C402,Synonyms!$A$2:$E$490,5,FALSE))</f>
        <v/>
      </c>
      <c r="M402" s="56">
        <v>1</v>
      </c>
      <c r="N402" s="56">
        <v>0</v>
      </c>
      <c r="O402" s="56">
        <f t="shared" si="25"/>
        <v>0</v>
      </c>
      <c r="P402" s="56">
        <f t="shared" si="26"/>
        <v>1</v>
      </c>
      <c r="Q402" s="56" t="str">
        <f>IF(VLOOKUP(D402,Table10[],8,FALSE)=0,"",VLOOKUP(D402,Table10[],8,FALSE))</f>
        <v/>
      </c>
      <c r="R402" s="56" t="s">
        <v>1119</v>
      </c>
      <c r="S402" s="56">
        <v>0.98740000000000006</v>
      </c>
      <c r="T402" s="63">
        <f>IF(E402="nan","No CID", VLOOKUP(D402,Patents!$B$6:$V$493,13,FALSE))</f>
        <v>0</v>
      </c>
      <c r="U402" s="64" t="str">
        <f>IFERROR(VLOOKUP(D402,Patents!$B$6:$V$493,12,FALSE)/VLOOKUP(D402,Patents!$B$6:$V$493,13,FALSE),"")</f>
        <v/>
      </c>
      <c r="V402" s="64" t="str">
        <f>IFERROR(VLOOKUP(D402,Patents!$B$6:$V$493,16,FALSE)/VLOOKUP(D402,Patents!$B$6:$V$493,17,FALSE),"")</f>
        <v/>
      </c>
      <c r="W402" s="56" t="str">
        <f>IF(ISERROR(VLOOKUP(D402,'OFR Regulations'!B:D,3,FALSE)),"",VLOOKUP(D402,'OFR Regulations'!B:D,3,FALSE))</f>
        <v/>
      </c>
      <c r="X402" s="56" t="str">
        <f>IF(ISERROR(VLOOKUP(D402,'Reg List Summary'!$A$2:$D$141,4,FALSE)),"",VLOOKUP(D402,'Reg List Summary'!$A$2:$D$141,4,FALSE))</f>
        <v/>
      </c>
      <c r="Y402" s="56" t="b">
        <f t="shared" si="28"/>
        <v>1</v>
      </c>
      <c r="Z402" s="56">
        <f t="shared" si="27"/>
        <v>0</v>
      </c>
    </row>
    <row r="403" spans="1:26" x14ac:dyDescent="0.3">
      <c r="A403" s="56" t="s">
        <v>1466</v>
      </c>
      <c r="B403" s="56" t="s">
        <v>1069</v>
      </c>
      <c r="C403" s="57" t="s">
        <v>1465</v>
      </c>
      <c r="D403" s="57" t="s">
        <v>825</v>
      </c>
      <c r="E403" s="56">
        <v>105380</v>
      </c>
      <c r="F403" s="62">
        <f>VLOOKUP(D403,Table10[],6,FALSE)</f>
        <v>0</v>
      </c>
      <c r="G403" s="62">
        <f>IF(VLOOKUP(D403,Table10[],9,FALSE)="Y",1,0)</f>
        <v>0</v>
      </c>
      <c r="H403" s="62" t="str">
        <f>VLOOKUP(D403,Table10[],4,FALSE)</f>
        <v>Inactive</v>
      </c>
      <c r="I403" s="62">
        <f>IF(VLOOKUP(D403,Table10[],7,FALSE)="L",1,IF(VLOOKUP(D403,Table10[],7,FALSE)="H",1.5, 0))</f>
        <v>0</v>
      </c>
      <c r="J403" s="62">
        <f>IF(VLOOKUP(D403,Table10[],5,FALSE)&gt;0, 1,0)</f>
        <v>1</v>
      </c>
      <c r="K403" s="56" t="s">
        <v>826</v>
      </c>
      <c r="L403" s="56" t="str">
        <f>IF(VLOOKUP(C403,Synonyms!$A$2:$E$490,5,FALSE)=0,"",VLOOKUP(C403,Synonyms!$A$2:$E$490,5,FALSE))</f>
        <v>TBBPA-BHEEBA</v>
      </c>
      <c r="M403" s="56">
        <v>0</v>
      </c>
      <c r="N403" s="56">
        <v>0</v>
      </c>
      <c r="O403" s="56">
        <f t="shared" si="25"/>
        <v>0</v>
      </c>
      <c r="P403" s="56">
        <f t="shared" si="26"/>
        <v>2</v>
      </c>
      <c r="Q403" s="56">
        <f>IF(VLOOKUP(D403,Table10[],8,FALSE)=0,"",VLOOKUP(D403,Table10[],8,FALSE))</f>
        <v>1</v>
      </c>
      <c r="R403" s="56" t="s">
        <v>1060</v>
      </c>
      <c r="S403" s="56">
        <v>0.95730000000000004</v>
      </c>
      <c r="T403" s="63">
        <f>IF(E403="nan","No CID", VLOOKUP(D403,Patents!$B$6:$V$493,13,FALSE))</f>
        <v>74</v>
      </c>
      <c r="U403" s="64">
        <f>IFERROR(VLOOKUP(D403,Patents!$B$6:$V$493,12,FALSE)/VLOOKUP(D403,Patents!$B$6:$V$493,13,FALSE),"")</f>
        <v>0.28378378378378377</v>
      </c>
      <c r="V403" s="64">
        <f>IFERROR(VLOOKUP(D403,Patents!$B$6:$V$493,16,FALSE)/VLOOKUP(D403,Patents!$B$6:$V$493,17,FALSE),"")</f>
        <v>0</v>
      </c>
      <c r="W403" s="56" t="str">
        <f>IF(ISERROR(VLOOKUP(D403,'OFR Regulations'!B:D,3,FALSE)),"",VLOOKUP(D403,'OFR Regulations'!B:D,3,FALSE))</f>
        <v/>
      </c>
      <c r="X403" s="56" t="str">
        <f>IF(ISERROR(VLOOKUP(D403,'Reg List Summary'!$A$2:$D$141,4,FALSE)),"",VLOOKUP(D403,'Reg List Summary'!$A$2:$D$141,4,FALSE))</f>
        <v/>
      </c>
      <c r="Y403" s="56" t="b">
        <f t="shared" si="28"/>
        <v>1</v>
      </c>
      <c r="Z403" s="56">
        <f t="shared" si="27"/>
        <v>0</v>
      </c>
    </row>
    <row r="404" spans="1:26" x14ac:dyDescent="0.3">
      <c r="A404" s="56" t="s">
        <v>1197</v>
      </c>
      <c r="B404" s="56" t="s">
        <v>1064</v>
      </c>
      <c r="C404" s="57" t="s">
        <v>1196</v>
      </c>
      <c r="D404" s="57" t="s">
        <v>353</v>
      </c>
      <c r="E404" s="56">
        <v>81228</v>
      </c>
      <c r="F404" s="62">
        <f>VLOOKUP(D404,Table10[],6,FALSE)</f>
        <v>0</v>
      </c>
      <c r="G404" s="62">
        <f>IF(VLOOKUP(D404,Table10[],9,FALSE)="Y",1,0)</f>
        <v>0</v>
      </c>
      <c r="H404" s="62" t="str">
        <f>VLOOKUP(D404,Table10[],4,FALSE)</f>
        <v>Inactive</v>
      </c>
      <c r="I404" s="62">
        <f>IF(VLOOKUP(D404,Table10[],7,FALSE)="L",1,IF(VLOOKUP(D404,Table10[],7,FALSE)="H",1.5, 0))</f>
        <v>0</v>
      </c>
      <c r="J404" s="62">
        <f>IF(VLOOKUP(D404,Table10[],5,FALSE)&gt;0, 1,0)</f>
        <v>1</v>
      </c>
      <c r="K404" s="56" t="s">
        <v>354</v>
      </c>
      <c r="L404" s="56" t="str">
        <f>IF(VLOOKUP(C404,Synonyms!$A$2:$E$490,5,FALSE)=0,"",VLOOKUP(C404,Synonyms!$A$2:$E$490,5,FALSE))</f>
        <v/>
      </c>
      <c r="M404" s="56">
        <v>0</v>
      </c>
      <c r="N404" s="56">
        <v>0</v>
      </c>
      <c r="O404" s="56">
        <f t="shared" si="25"/>
        <v>0</v>
      </c>
      <c r="P404" s="56">
        <f t="shared" si="26"/>
        <v>2</v>
      </c>
      <c r="Q404" s="56" t="str">
        <f>IF(VLOOKUP(D404,Table10[],8,FALSE)=0,"",VLOOKUP(D404,Table10[],8,FALSE))</f>
        <v/>
      </c>
      <c r="R404" s="56" t="s">
        <v>1056</v>
      </c>
      <c r="S404" s="56">
        <v>0.92300000000000004</v>
      </c>
      <c r="T404" s="63">
        <f>IF(E404="nan","No CID", VLOOKUP(D404,Patents!$B$6:$V$493,13,FALSE))</f>
        <v>4</v>
      </c>
      <c r="U404" s="64">
        <f>IFERROR(VLOOKUP(D404,Patents!$B$6:$V$493,12,FALSE)/VLOOKUP(D404,Patents!$B$6:$V$493,13,FALSE),"")</f>
        <v>0</v>
      </c>
      <c r="V404" s="64">
        <f>IFERROR(VLOOKUP(D404,Patents!$B$6:$V$493,16,FALSE)/VLOOKUP(D404,Patents!$B$6:$V$493,17,FALSE),"")</f>
        <v>0</v>
      </c>
      <c r="W404" s="56" t="str">
        <f>IF(ISERROR(VLOOKUP(D404,'OFR Regulations'!B:D,3,FALSE)),"",VLOOKUP(D404,'OFR Regulations'!B:D,3,FALSE))</f>
        <v/>
      </c>
      <c r="X404" s="56" t="str">
        <f>IF(ISERROR(VLOOKUP(D404,'Reg List Summary'!$A$2:$D$141,4,FALSE)),"",VLOOKUP(D404,'Reg List Summary'!$A$2:$D$141,4,FALSE))</f>
        <v/>
      </c>
      <c r="Y404" s="56" t="b">
        <f t="shared" si="28"/>
        <v>1</v>
      </c>
      <c r="Z404" s="56">
        <f t="shared" si="27"/>
        <v>0</v>
      </c>
    </row>
    <row r="405" spans="1:26" x14ac:dyDescent="0.3">
      <c r="A405" s="56" t="s">
        <v>1468</v>
      </c>
      <c r="B405" s="56" t="s">
        <v>1077</v>
      </c>
      <c r="C405" s="57" t="s">
        <v>1467</v>
      </c>
      <c r="D405" s="57" t="s">
        <v>829</v>
      </c>
      <c r="E405" s="56">
        <v>49972</v>
      </c>
      <c r="F405" s="62">
        <f>VLOOKUP(D405,Table10[],6,FALSE)</f>
        <v>0</v>
      </c>
      <c r="G405" s="62">
        <f>IF(VLOOKUP(D405,Table10[],9,FALSE)="Y",1,0)</f>
        <v>0</v>
      </c>
      <c r="H405" s="62">
        <f>VLOOKUP(D405,Table10[],4,FALSE)</f>
        <v>0</v>
      </c>
      <c r="I405" s="62">
        <f>IF(VLOOKUP(D405,Table10[],7,FALSE)="L",1,IF(VLOOKUP(D405,Table10[],7,FALSE)="H",1.5, 0))</f>
        <v>0</v>
      </c>
      <c r="J405" s="62">
        <f>IF(VLOOKUP(D405,Table10[],5,FALSE)&gt;0, 1,0)</f>
        <v>0</v>
      </c>
      <c r="K405" s="56" t="s">
        <v>830</v>
      </c>
      <c r="L405" s="56" t="str">
        <f>IF(VLOOKUP(C405,Synonyms!$A$2:$E$490,5,FALSE)=0,"",VLOOKUP(C405,Synonyms!$A$2:$E$490,5,FALSE))</f>
        <v>PBB-180</v>
      </c>
      <c r="M405" s="56">
        <v>0</v>
      </c>
      <c r="N405" s="56">
        <v>0</v>
      </c>
      <c r="O405" s="56">
        <f t="shared" si="25"/>
        <v>0</v>
      </c>
      <c r="P405" s="56">
        <f t="shared" si="26"/>
        <v>0</v>
      </c>
      <c r="Q405" s="56" t="str">
        <f>IF(VLOOKUP(D405,Table10[],8,FALSE)=0,"",VLOOKUP(D405,Table10[],8,FALSE))</f>
        <v/>
      </c>
      <c r="R405" s="56" t="s">
        <v>1060</v>
      </c>
      <c r="S405" s="56">
        <v>0.99180000000000001</v>
      </c>
      <c r="T405" s="63">
        <f>IF(E405="nan","No CID", VLOOKUP(D405,Patents!$B$6:$V$493,13,FALSE))</f>
        <v>0</v>
      </c>
      <c r="U405" s="64" t="str">
        <f>IFERROR(VLOOKUP(D405,Patents!$B$6:$V$493,12,FALSE)/VLOOKUP(D405,Patents!$B$6:$V$493,13,FALSE),"")</f>
        <v/>
      </c>
      <c r="V405" s="64" t="str">
        <f>IFERROR(VLOOKUP(D405,Patents!$B$6:$V$493,16,FALSE)/VLOOKUP(D405,Patents!$B$6:$V$493,17,FALSE),"")</f>
        <v/>
      </c>
      <c r="W405" s="56" t="str">
        <f>IF(ISERROR(VLOOKUP(D405,'OFR Regulations'!B:D,3,FALSE)),"",VLOOKUP(D405,'OFR Regulations'!B:D,3,FALSE))</f>
        <v/>
      </c>
      <c r="X405" s="56" t="str">
        <f>IF(ISERROR(VLOOKUP(D405,'Reg List Summary'!$A$2:$D$141,4,FALSE)),"",VLOOKUP(D405,'Reg List Summary'!$A$2:$D$141,4,FALSE))</f>
        <v/>
      </c>
      <c r="Y405" s="56" t="b">
        <f t="shared" si="28"/>
        <v>1</v>
      </c>
      <c r="Z405" s="56">
        <f t="shared" si="27"/>
        <v>0</v>
      </c>
    </row>
    <row r="406" spans="1:26" x14ac:dyDescent="0.3">
      <c r="A406" s="56" t="s">
        <v>1470</v>
      </c>
      <c r="B406" s="56" t="s">
        <v>1092</v>
      </c>
      <c r="C406" s="57" t="s">
        <v>1469</v>
      </c>
      <c r="D406" s="57" t="s">
        <v>910</v>
      </c>
      <c r="E406" s="56">
        <v>3290414</v>
      </c>
      <c r="F406" s="62">
        <f>VLOOKUP(D406,Table10[],6,FALSE)</f>
        <v>0</v>
      </c>
      <c r="G406" s="62">
        <f>IF(VLOOKUP(D406,Table10[],9,FALSE)="Y",1,0)</f>
        <v>0</v>
      </c>
      <c r="H406" s="62">
        <f>VLOOKUP(D406,Table10[],4,FALSE)</f>
        <v>0</v>
      </c>
      <c r="I406" s="62">
        <f>IF(VLOOKUP(D406,Table10[],7,FALSE)="L",1,IF(VLOOKUP(D406,Table10[],7,FALSE)="H",1.5, 0))</f>
        <v>0</v>
      </c>
      <c r="J406" s="62">
        <f>IF(VLOOKUP(D406,Table10[],5,FALSE)&gt;0, 1,0)</f>
        <v>0</v>
      </c>
      <c r="K406" s="56" t="s">
        <v>911</v>
      </c>
      <c r="L406" s="56" t="str">
        <f>IF(VLOOKUP(C406,Synonyms!$A$2:$E$490,5,FALSE)=0,"",VLOOKUP(C406,Synonyms!$A$2:$E$490,5,FALSE))</f>
        <v/>
      </c>
      <c r="M406" s="56">
        <v>0</v>
      </c>
      <c r="N406" s="56">
        <v>1</v>
      </c>
      <c r="O406" s="56">
        <f t="shared" si="25"/>
        <v>0</v>
      </c>
      <c r="P406" s="56">
        <f t="shared" si="26"/>
        <v>0</v>
      </c>
      <c r="Q406" s="56">
        <f>IF(VLOOKUP(D406,Table10[],8,FALSE)=0,"",VLOOKUP(D406,Table10[],8,FALSE))</f>
        <v>1</v>
      </c>
      <c r="R406" s="56" t="s">
        <v>1056</v>
      </c>
      <c r="S406" s="56">
        <v>0.99180000000000001</v>
      </c>
      <c r="T406" s="63">
        <f>IF(E406="nan","No CID", VLOOKUP(D406,Patents!$B$6:$V$493,13,FALSE))</f>
        <v>1</v>
      </c>
      <c r="U406" s="64">
        <f>IFERROR(VLOOKUP(D406,Patents!$B$6:$V$493,12,FALSE)/VLOOKUP(D406,Patents!$B$6:$V$493,13,FALSE),"")</f>
        <v>1</v>
      </c>
      <c r="V406" s="64" t="str">
        <f>IFERROR(VLOOKUP(D406,Patents!$B$6:$V$493,16,FALSE)/VLOOKUP(D406,Patents!$B$6:$V$493,17,FALSE),"")</f>
        <v/>
      </c>
      <c r="W406" s="56" t="str">
        <f>IF(ISERROR(VLOOKUP(D406,'OFR Regulations'!B:D,3,FALSE)),"",VLOOKUP(D406,'OFR Regulations'!B:D,3,FALSE))</f>
        <v/>
      </c>
      <c r="X406" s="56" t="str">
        <f>IF(ISERROR(VLOOKUP(D406,'Reg List Summary'!$A$2:$D$141,4,FALSE)),"",VLOOKUP(D406,'Reg List Summary'!$A$2:$D$141,4,FALSE))</f>
        <v/>
      </c>
      <c r="Y406" s="56" t="b">
        <f t="shared" si="28"/>
        <v>1</v>
      </c>
      <c r="Z406" s="56">
        <f t="shared" si="27"/>
        <v>0</v>
      </c>
    </row>
    <row r="407" spans="1:26" x14ac:dyDescent="0.3">
      <c r="A407" s="56" t="s">
        <v>1472</v>
      </c>
      <c r="B407" s="56" t="s">
        <v>1077</v>
      </c>
      <c r="C407" s="57" t="s">
        <v>1471</v>
      </c>
      <c r="D407" s="57" t="s">
        <v>833</v>
      </c>
      <c r="E407" s="56">
        <v>49996</v>
      </c>
      <c r="F407" s="62">
        <f>VLOOKUP(D407,Table10[],6,FALSE)</f>
        <v>0</v>
      </c>
      <c r="G407" s="62">
        <f>IF(VLOOKUP(D407,Table10[],9,FALSE)="Y",1,0)</f>
        <v>0</v>
      </c>
      <c r="H407" s="62">
        <f>VLOOKUP(D407,Table10[],4,FALSE)</f>
        <v>0</v>
      </c>
      <c r="I407" s="62">
        <f>IF(VLOOKUP(D407,Table10[],7,FALSE)="L",1,IF(VLOOKUP(D407,Table10[],7,FALSE)="H",1.5, 0))</f>
        <v>0</v>
      </c>
      <c r="J407" s="62">
        <f>IF(VLOOKUP(D407,Table10[],5,FALSE)&gt;0, 1,0)</f>
        <v>1</v>
      </c>
      <c r="K407" s="56" t="s">
        <v>834</v>
      </c>
      <c r="L407" s="56" t="str">
        <f>IF(VLOOKUP(C407,Synonyms!$A$2:$E$490,5,FALSE)=0,"",VLOOKUP(C407,Synonyms!$A$2:$E$490,5,FALSE))</f>
        <v/>
      </c>
      <c r="M407" s="56">
        <v>0</v>
      </c>
      <c r="N407" s="56">
        <v>0</v>
      </c>
      <c r="O407" s="56">
        <f t="shared" si="25"/>
        <v>0</v>
      </c>
      <c r="P407" s="56">
        <f t="shared" si="26"/>
        <v>1</v>
      </c>
      <c r="Q407" s="56" t="str">
        <f>IF(VLOOKUP(D407,Table10[],8,FALSE)=0,"",VLOOKUP(D407,Table10[],8,FALSE))</f>
        <v/>
      </c>
      <c r="R407" s="56" t="s">
        <v>1060</v>
      </c>
      <c r="S407" s="56">
        <v>0.98040000000000005</v>
      </c>
      <c r="T407" s="63">
        <f>IF(E407="nan","No CID", VLOOKUP(D407,Patents!$B$6:$V$493,13,FALSE))</f>
        <v>0</v>
      </c>
      <c r="U407" s="64" t="str">
        <f>IFERROR(VLOOKUP(D407,Patents!$B$6:$V$493,12,FALSE)/VLOOKUP(D407,Patents!$B$6:$V$493,13,FALSE),"")</f>
        <v/>
      </c>
      <c r="V407" s="64" t="str">
        <f>IFERROR(VLOOKUP(D407,Patents!$B$6:$V$493,16,FALSE)/VLOOKUP(D407,Patents!$B$6:$V$493,17,FALSE),"")</f>
        <v/>
      </c>
      <c r="W407" s="56">
        <f>IF(ISERROR(VLOOKUP(D407,'OFR Regulations'!B:D,3,FALSE)),"",VLOOKUP(D407,'OFR Regulations'!B:D,3,FALSE))</f>
        <v>1</v>
      </c>
      <c r="X407" s="56">
        <f>IF(ISERROR(VLOOKUP(D407,'Reg List Summary'!$A$2:$D$141,4,FALSE)),"",VLOOKUP(D407,'Reg List Summary'!$A$2:$D$141,4,FALSE))</f>
        <v>1</v>
      </c>
      <c r="Y407" s="56" t="b">
        <f t="shared" si="28"/>
        <v>1</v>
      </c>
      <c r="Z407" s="56">
        <f t="shared" si="27"/>
        <v>0</v>
      </c>
    </row>
    <row r="408" spans="1:26" x14ac:dyDescent="0.3">
      <c r="A408" s="56" t="s">
        <v>1474</v>
      </c>
      <c r="B408" s="56" t="s">
        <v>1077</v>
      </c>
      <c r="C408" s="57" t="s">
        <v>1473</v>
      </c>
      <c r="D408" s="57" t="s">
        <v>835</v>
      </c>
      <c r="E408" s="56">
        <v>107888</v>
      </c>
      <c r="F408" s="62">
        <f>VLOOKUP(D408,Table10[],6,FALSE)</f>
        <v>0</v>
      </c>
      <c r="G408" s="62">
        <f>IF(VLOOKUP(D408,Table10[],9,FALSE)="Y",1,0)</f>
        <v>0</v>
      </c>
      <c r="H408" s="62">
        <f>VLOOKUP(D408,Table10[],4,FALSE)</f>
        <v>0</v>
      </c>
      <c r="I408" s="62">
        <f>IF(VLOOKUP(D408,Table10[],7,FALSE)="L",1,IF(VLOOKUP(D408,Table10[],7,FALSE)="H",1.5, 0))</f>
        <v>0</v>
      </c>
      <c r="J408" s="62">
        <f>IF(VLOOKUP(D408,Table10[],5,FALSE)&gt;0, 1,0)</f>
        <v>1</v>
      </c>
      <c r="K408" s="56" t="s">
        <v>836</v>
      </c>
      <c r="L408" s="56" t="str">
        <f>IF(VLOOKUP(C408,Synonyms!$A$2:$E$490,5,FALSE)=0,"",VLOOKUP(C408,Synonyms!$A$2:$E$490,5,FALSE))</f>
        <v/>
      </c>
      <c r="M408" s="56">
        <v>0</v>
      </c>
      <c r="N408" s="56">
        <v>1</v>
      </c>
      <c r="O408" s="56">
        <f t="shared" si="25"/>
        <v>0</v>
      </c>
      <c r="P408" s="56">
        <f t="shared" si="26"/>
        <v>1</v>
      </c>
      <c r="Q408" s="56" t="str">
        <f>IF(VLOOKUP(D408,Table10[],8,FALSE)=0,"",VLOOKUP(D408,Table10[],8,FALSE))</f>
        <v/>
      </c>
      <c r="R408" s="56" t="s">
        <v>1056</v>
      </c>
      <c r="S408" s="56">
        <v>0.98040000000000005</v>
      </c>
      <c r="T408" s="63">
        <f>IF(E408="nan","No CID", VLOOKUP(D408,Patents!$B$6:$V$493,13,FALSE))</f>
        <v>0</v>
      </c>
      <c r="U408" s="64" t="str">
        <f>IFERROR(VLOOKUP(D408,Patents!$B$6:$V$493,12,FALSE)/VLOOKUP(D408,Patents!$B$6:$V$493,13,FALSE),"")</f>
        <v/>
      </c>
      <c r="V408" s="64" t="str">
        <f>IFERROR(VLOOKUP(D408,Patents!$B$6:$V$493,16,FALSE)/VLOOKUP(D408,Patents!$B$6:$V$493,17,FALSE),"")</f>
        <v/>
      </c>
      <c r="W408" s="56">
        <f>IF(ISERROR(VLOOKUP(D408,'OFR Regulations'!B:D,3,FALSE)),"",VLOOKUP(D408,'OFR Regulations'!B:D,3,FALSE))</f>
        <v>1</v>
      </c>
      <c r="X408" s="56">
        <f>IF(ISERROR(VLOOKUP(D408,'Reg List Summary'!$A$2:$D$141,4,FALSE)),"",VLOOKUP(D408,'Reg List Summary'!$A$2:$D$141,4,FALSE))</f>
        <v>1</v>
      </c>
      <c r="Y408" s="56" t="b">
        <f t="shared" si="28"/>
        <v>1</v>
      </c>
      <c r="Z408" s="56">
        <f t="shared" si="27"/>
        <v>0</v>
      </c>
    </row>
    <row r="409" spans="1:26" x14ac:dyDescent="0.3">
      <c r="A409" s="56" t="s">
        <v>1476</v>
      </c>
      <c r="B409" s="56" t="s">
        <v>1077</v>
      </c>
      <c r="C409" s="57" t="s">
        <v>1475</v>
      </c>
      <c r="D409" s="57" t="s">
        <v>837</v>
      </c>
      <c r="E409" s="56">
        <v>119124</v>
      </c>
      <c r="F409" s="62">
        <f>VLOOKUP(D409,Table10[],6,FALSE)</f>
        <v>0</v>
      </c>
      <c r="G409" s="62">
        <f>IF(VLOOKUP(D409,Table10[],9,FALSE)="Y",1,0)</f>
        <v>0</v>
      </c>
      <c r="H409" s="62">
        <f>VLOOKUP(D409,Table10[],4,FALSE)</f>
        <v>0</v>
      </c>
      <c r="I409" s="62">
        <f>IF(VLOOKUP(D409,Table10[],7,FALSE)="L",1,IF(VLOOKUP(D409,Table10[],7,FALSE)="H",1.5, 0))</f>
        <v>0</v>
      </c>
      <c r="J409" s="62">
        <f>IF(VLOOKUP(D409,Table10[],5,FALSE)&gt;0, 1,0)</f>
        <v>1</v>
      </c>
      <c r="K409" s="56" t="s">
        <v>838</v>
      </c>
      <c r="L409" s="56" t="str">
        <f>IF(VLOOKUP(C409,Synonyms!$A$2:$E$490,5,FALSE)=0,"",VLOOKUP(C409,Synonyms!$A$2:$E$490,5,FALSE))</f>
        <v/>
      </c>
      <c r="M409" s="56">
        <v>0</v>
      </c>
      <c r="N409" s="56">
        <v>0</v>
      </c>
      <c r="O409" s="56">
        <f t="shared" si="25"/>
        <v>0</v>
      </c>
      <c r="P409" s="56">
        <f t="shared" si="26"/>
        <v>1</v>
      </c>
      <c r="Q409" s="56" t="str">
        <f>IF(VLOOKUP(D409,Table10[],8,FALSE)=0,"",VLOOKUP(D409,Table10[],8,FALSE))</f>
        <v/>
      </c>
      <c r="R409" s="56" t="s">
        <v>1119</v>
      </c>
      <c r="S409" s="56">
        <v>0.99180000000000001</v>
      </c>
      <c r="T409" s="63">
        <f>IF(E409="nan","No CID", VLOOKUP(D409,Patents!$B$6:$V$493,13,FALSE))</f>
        <v>0</v>
      </c>
      <c r="U409" s="64" t="str">
        <f>IFERROR(VLOOKUP(D409,Patents!$B$6:$V$493,12,FALSE)/VLOOKUP(D409,Patents!$B$6:$V$493,13,FALSE),"")</f>
        <v/>
      </c>
      <c r="V409" s="64" t="str">
        <f>IFERROR(VLOOKUP(D409,Patents!$B$6:$V$493,16,FALSE)/VLOOKUP(D409,Patents!$B$6:$V$493,17,FALSE),"")</f>
        <v/>
      </c>
      <c r="W409" s="56">
        <f>IF(ISERROR(VLOOKUP(D409,'OFR Regulations'!B:D,3,FALSE)),"",VLOOKUP(D409,'OFR Regulations'!B:D,3,FALSE))</f>
        <v>1</v>
      </c>
      <c r="X409" s="56">
        <f>IF(ISERROR(VLOOKUP(D409,'Reg List Summary'!$A$2:$D$141,4,FALSE)),"",VLOOKUP(D409,'Reg List Summary'!$A$2:$D$141,4,FALSE))</f>
        <v>1</v>
      </c>
      <c r="Y409" s="56" t="b">
        <f t="shared" si="28"/>
        <v>1</v>
      </c>
      <c r="Z409" s="56">
        <f t="shared" si="27"/>
        <v>0</v>
      </c>
    </row>
    <row r="410" spans="1:26" x14ac:dyDescent="0.3">
      <c r="A410" s="56" t="s">
        <v>1478</v>
      </c>
      <c r="B410" s="56" t="s">
        <v>1077</v>
      </c>
      <c r="C410" s="57" t="s">
        <v>1477</v>
      </c>
      <c r="D410" s="57" t="s">
        <v>839</v>
      </c>
      <c r="E410" s="56">
        <v>108023</v>
      </c>
      <c r="F410" s="62">
        <f>VLOOKUP(D410,Table10[],6,FALSE)</f>
        <v>0</v>
      </c>
      <c r="G410" s="62">
        <f>IF(VLOOKUP(D410,Table10[],9,FALSE)="Y",1,0)</f>
        <v>0</v>
      </c>
      <c r="H410" s="62">
        <f>VLOOKUP(D410,Table10[],4,FALSE)</f>
        <v>0</v>
      </c>
      <c r="I410" s="62">
        <f>IF(VLOOKUP(D410,Table10[],7,FALSE)="L",1,IF(VLOOKUP(D410,Table10[],7,FALSE)="H",1.5, 0))</f>
        <v>0</v>
      </c>
      <c r="J410" s="62">
        <f>IF(VLOOKUP(D410,Table10[],5,FALSE)&gt;0, 1,0)</f>
        <v>1</v>
      </c>
      <c r="K410" s="56" t="s">
        <v>840</v>
      </c>
      <c r="L410" s="56" t="str">
        <f>IF(VLOOKUP(C410,Synonyms!$A$2:$E$490,5,FALSE)=0,"",VLOOKUP(C410,Synonyms!$A$2:$E$490,5,FALSE))</f>
        <v/>
      </c>
      <c r="M410" s="56">
        <v>0</v>
      </c>
      <c r="N410" s="56">
        <v>0</v>
      </c>
      <c r="O410" s="56">
        <f t="shared" si="25"/>
        <v>0</v>
      </c>
      <c r="P410" s="56">
        <f t="shared" si="26"/>
        <v>1</v>
      </c>
      <c r="Q410" s="56" t="str">
        <f>IF(VLOOKUP(D410,Table10[],8,FALSE)=0,"",VLOOKUP(D410,Table10[],8,FALSE))</f>
        <v/>
      </c>
      <c r="R410" s="56" t="s">
        <v>1119</v>
      </c>
      <c r="S410" s="56">
        <v>0.99180000000000001</v>
      </c>
      <c r="T410" s="63">
        <f>IF(E410="nan","No CID", VLOOKUP(D410,Patents!$B$6:$V$493,13,FALSE))</f>
        <v>0</v>
      </c>
      <c r="U410" s="64" t="str">
        <f>IFERROR(VLOOKUP(D410,Patents!$B$6:$V$493,12,FALSE)/VLOOKUP(D410,Patents!$B$6:$V$493,13,FALSE),"")</f>
        <v/>
      </c>
      <c r="V410" s="64" t="str">
        <f>IFERROR(VLOOKUP(D410,Patents!$B$6:$V$493,16,FALSE)/VLOOKUP(D410,Patents!$B$6:$V$493,17,FALSE),"")</f>
        <v/>
      </c>
      <c r="W410" s="56" t="str">
        <f>IF(ISERROR(VLOOKUP(D410,'OFR Regulations'!B:D,3,FALSE)),"",VLOOKUP(D410,'OFR Regulations'!B:D,3,FALSE))</f>
        <v/>
      </c>
      <c r="X410" s="56" t="str">
        <f>IF(ISERROR(VLOOKUP(D410,'Reg List Summary'!$A$2:$D$141,4,FALSE)),"",VLOOKUP(D410,'Reg List Summary'!$A$2:$D$141,4,FALSE))</f>
        <v/>
      </c>
      <c r="Y410" s="56" t="b">
        <f t="shared" si="28"/>
        <v>1</v>
      </c>
      <c r="Z410" s="56">
        <f t="shared" si="27"/>
        <v>0</v>
      </c>
    </row>
    <row r="411" spans="1:26" x14ac:dyDescent="0.3">
      <c r="A411" s="56" t="s">
        <v>1480</v>
      </c>
      <c r="B411" s="56" t="s">
        <v>1077</v>
      </c>
      <c r="C411" s="57" t="s">
        <v>1479</v>
      </c>
      <c r="D411" s="57" t="s">
        <v>841</v>
      </c>
      <c r="E411" s="56">
        <v>119294</v>
      </c>
      <c r="F411" s="62">
        <f>VLOOKUP(D411,Table10[],6,FALSE)</f>
        <v>0</v>
      </c>
      <c r="G411" s="62">
        <f>IF(VLOOKUP(D411,Table10[],9,FALSE)="Y",1,0)</f>
        <v>0</v>
      </c>
      <c r="H411" s="62">
        <f>VLOOKUP(D411,Table10[],4,FALSE)</f>
        <v>0</v>
      </c>
      <c r="I411" s="62">
        <f>IF(VLOOKUP(D411,Table10[],7,FALSE)="L",1,IF(VLOOKUP(D411,Table10[],7,FALSE)="H",1.5, 0))</f>
        <v>0</v>
      </c>
      <c r="J411" s="62">
        <f>IF(VLOOKUP(D411,Table10[],5,FALSE)&gt;0, 1,0)</f>
        <v>0</v>
      </c>
      <c r="K411" s="56" t="s">
        <v>842</v>
      </c>
      <c r="L411" s="56" t="str">
        <f>IF(VLOOKUP(C411,Synonyms!$A$2:$E$490,5,FALSE)=0,"",VLOOKUP(C411,Synonyms!$A$2:$E$490,5,FALSE))</f>
        <v/>
      </c>
      <c r="M411" s="56">
        <v>0</v>
      </c>
      <c r="N411" s="56">
        <v>0</v>
      </c>
      <c r="O411" s="56">
        <f t="shared" si="25"/>
        <v>0</v>
      </c>
      <c r="P411" s="56">
        <f t="shared" si="26"/>
        <v>0</v>
      </c>
      <c r="Q411" s="56" t="str">
        <f>IF(VLOOKUP(D411,Table10[],8,FALSE)=0,"",VLOOKUP(D411,Table10[],8,FALSE))</f>
        <v/>
      </c>
      <c r="R411" s="56" t="s">
        <v>1060</v>
      </c>
      <c r="S411" s="56">
        <v>0.99180000000000001</v>
      </c>
      <c r="T411" s="63">
        <f>IF(E411="nan","No CID", VLOOKUP(D411,Patents!$B$6:$V$493,13,FALSE))</f>
        <v>227</v>
      </c>
      <c r="U411" s="64">
        <f>IFERROR(VLOOKUP(D411,Patents!$B$6:$V$493,12,FALSE)/VLOOKUP(D411,Patents!$B$6:$V$493,13,FALSE),"")</f>
        <v>0.53303964757709255</v>
      </c>
      <c r="V411" s="64">
        <f>IFERROR(VLOOKUP(D411,Patents!$B$6:$V$493,16,FALSE)/VLOOKUP(D411,Patents!$B$6:$V$493,17,FALSE),"")</f>
        <v>0.5752212389380531</v>
      </c>
      <c r="W411" s="56" t="str">
        <f>IF(ISERROR(VLOOKUP(D411,'OFR Regulations'!B:D,3,FALSE)),"",VLOOKUP(D411,'OFR Regulations'!B:D,3,FALSE))</f>
        <v/>
      </c>
      <c r="X411" s="56" t="str">
        <f>IF(ISERROR(VLOOKUP(D411,'Reg List Summary'!$A$2:$D$141,4,FALSE)),"",VLOOKUP(D411,'Reg List Summary'!$A$2:$D$141,4,FALSE))</f>
        <v/>
      </c>
      <c r="Y411" s="56" t="b">
        <f t="shared" si="28"/>
        <v>1</v>
      </c>
      <c r="Z411" s="56">
        <f t="shared" si="27"/>
        <v>0</v>
      </c>
    </row>
    <row r="412" spans="1:26" x14ac:dyDescent="0.3">
      <c r="A412" s="56" t="s">
        <v>2019</v>
      </c>
      <c r="B412" s="56" t="s">
        <v>1061</v>
      </c>
      <c r="C412" s="57" t="s">
        <v>2018</v>
      </c>
      <c r="D412" s="57" t="s">
        <v>286</v>
      </c>
      <c r="E412" s="56">
        <v>11763618</v>
      </c>
      <c r="F412" s="62">
        <f>VLOOKUP(D412,Table10[],6,FALSE)</f>
        <v>0</v>
      </c>
      <c r="G412" s="62">
        <f>IF(VLOOKUP(D412,Table10[],9,FALSE)="Y",1,0)</f>
        <v>0</v>
      </c>
      <c r="H412" s="62">
        <f>VLOOKUP(D412,Table10[],4,FALSE)</f>
        <v>0</v>
      </c>
      <c r="I412" s="62">
        <f>IF(VLOOKUP(D412,Table10[],7,FALSE)="L",1,IF(VLOOKUP(D412,Table10[],7,FALSE)="H",1.5, 0))</f>
        <v>0</v>
      </c>
      <c r="J412" s="62">
        <f>IF(VLOOKUP(D412,Table10[],5,FALSE)&gt;0, 1,0)</f>
        <v>1</v>
      </c>
      <c r="K412" s="56" t="s">
        <v>287</v>
      </c>
      <c r="L412" s="56" t="str">
        <f>IF(VLOOKUP(C412,Synonyms!$A$2:$E$490,5,FALSE)=0,"",VLOOKUP(C412,Synonyms!$A$2:$E$490,5,FALSE))</f>
        <v>alpha-HBCD</v>
      </c>
      <c r="M412" s="56">
        <v>0</v>
      </c>
      <c r="N412" s="56">
        <v>0</v>
      </c>
      <c r="O412" s="56">
        <f t="shared" si="25"/>
        <v>0</v>
      </c>
      <c r="P412" s="56">
        <f t="shared" si="26"/>
        <v>1</v>
      </c>
      <c r="Q412" s="56" t="str">
        <f>IF(VLOOKUP(D412,Table10[],8,FALSE)=0,"",VLOOKUP(D412,Table10[],8,FALSE))</f>
        <v/>
      </c>
      <c r="R412" s="56" t="s">
        <v>1056</v>
      </c>
      <c r="S412" s="56">
        <v>0.93759999999999999</v>
      </c>
      <c r="T412" s="63">
        <f>IF(E412="nan","No CID", VLOOKUP(D412,Patents!$B$6:$V$493,13,FALSE))</f>
        <v>37</v>
      </c>
      <c r="U412" s="64">
        <f>IFERROR(VLOOKUP(D412,Patents!$B$6:$V$493,12,FALSE)/VLOOKUP(D412,Patents!$B$6:$V$493,13,FALSE),"")</f>
        <v>0.83783783783783783</v>
      </c>
      <c r="V412" s="64">
        <f>IFERROR(VLOOKUP(D412,Patents!$B$6:$V$493,16,FALSE)/VLOOKUP(D412,Patents!$B$6:$V$493,17,FALSE),"")</f>
        <v>1</v>
      </c>
      <c r="W412" s="56">
        <f>IF(ISERROR(VLOOKUP(D412,'OFR Regulations'!B:D,3,FALSE)),"",VLOOKUP(D412,'OFR Regulations'!B:D,3,FALSE))</f>
        <v>1</v>
      </c>
      <c r="X412" s="56">
        <f>IF(ISERROR(VLOOKUP(D412,'Reg List Summary'!$A$2:$D$141,4,FALSE)),"",VLOOKUP(D412,'Reg List Summary'!$A$2:$D$141,4,FALSE))</f>
        <v>1</v>
      </c>
      <c r="Y412" s="56" t="b">
        <f t="shared" si="28"/>
        <v>1</v>
      </c>
      <c r="Z412" s="56">
        <f t="shared" si="27"/>
        <v>0</v>
      </c>
    </row>
    <row r="413" spans="1:26" x14ac:dyDescent="0.3">
      <c r="A413" s="56" t="s">
        <v>2021</v>
      </c>
      <c r="B413" s="56" t="s">
        <v>1061</v>
      </c>
      <c r="C413" s="57" t="s">
        <v>2020</v>
      </c>
      <c r="D413" s="57" t="s">
        <v>288</v>
      </c>
      <c r="E413" s="56">
        <v>11479239</v>
      </c>
      <c r="F413" s="62">
        <f>VLOOKUP(D413,Table10[],6,FALSE)</f>
        <v>0</v>
      </c>
      <c r="G413" s="62">
        <f>IF(VLOOKUP(D413,Table10[],9,FALSE)="Y",1,0)</f>
        <v>0</v>
      </c>
      <c r="H413" s="62">
        <f>VLOOKUP(D413,Table10[],4,FALSE)</f>
        <v>0</v>
      </c>
      <c r="I413" s="62">
        <f>IF(VLOOKUP(D413,Table10[],7,FALSE)="L",1,IF(VLOOKUP(D413,Table10[],7,FALSE)="H",1.5, 0))</f>
        <v>0</v>
      </c>
      <c r="J413" s="62">
        <f>IF(VLOOKUP(D413,Table10[],5,FALSE)&gt;0, 1,0)</f>
        <v>1</v>
      </c>
      <c r="K413" s="56" t="s">
        <v>289</v>
      </c>
      <c r="L413" s="56" t="str">
        <f>IF(VLOOKUP(C413,Synonyms!$A$2:$E$490,5,FALSE)=0,"",VLOOKUP(C413,Synonyms!$A$2:$E$490,5,FALSE))</f>
        <v>beta-HBCD</v>
      </c>
      <c r="M413" s="56">
        <v>0</v>
      </c>
      <c r="N413" s="56">
        <v>0</v>
      </c>
      <c r="O413" s="56">
        <f t="shared" si="25"/>
        <v>0</v>
      </c>
      <c r="P413" s="56">
        <f t="shared" si="26"/>
        <v>1</v>
      </c>
      <c r="Q413" s="56" t="str">
        <f>IF(VLOOKUP(D413,Table10[],8,FALSE)=0,"",VLOOKUP(D413,Table10[],8,FALSE))</f>
        <v/>
      </c>
      <c r="R413" s="56" t="s">
        <v>1056</v>
      </c>
      <c r="S413" s="56">
        <v>0.93759999999999999</v>
      </c>
      <c r="T413" s="63">
        <f>IF(E413="nan","No CID", VLOOKUP(D413,Patents!$B$6:$V$493,13,FALSE))</f>
        <v>1</v>
      </c>
      <c r="U413" s="64">
        <f>IFERROR(VLOOKUP(D413,Patents!$B$6:$V$493,12,FALSE)/VLOOKUP(D413,Patents!$B$6:$V$493,13,FALSE),"")</f>
        <v>1</v>
      </c>
      <c r="V413" s="64" t="str">
        <f>IFERROR(VLOOKUP(D413,Patents!$B$6:$V$493,16,FALSE)/VLOOKUP(D413,Patents!$B$6:$V$493,17,FALSE),"")</f>
        <v/>
      </c>
      <c r="W413" s="56">
        <f>IF(ISERROR(VLOOKUP(D413,'OFR Regulations'!B:D,3,FALSE)),"",VLOOKUP(D413,'OFR Regulations'!B:D,3,FALSE))</f>
        <v>1</v>
      </c>
      <c r="X413" s="56">
        <f>IF(ISERROR(VLOOKUP(D413,'Reg List Summary'!$A$2:$D$141,4,FALSE)),"",VLOOKUP(D413,'Reg List Summary'!$A$2:$D$141,4,FALSE))</f>
        <v>1</v>
      </c>
      <c r="Y413" s="56" t="b">
        <f t="shared" si="28"/>
        <v>1</v>
      </c>
      <c r="Z413" s="56">
        <f t="shared" si="27"/>
        <v>0</v>
      </c>
    </row>
    <row r="414" spans="1:26" x14ac:dyDescent="0.3">
      <c r="A414" s="56" t="s">
        <v>2023</v>
      </c>
      <c r="B414" s="56" t="s">
        <v>1061</v>
      </c>
      <c r="C414" s="57" t="s">
        <v>2022</v>
      </c>
      <c r="D414" s="57" t="s">
        <v>298</v>
      </c>
      <c r="E414" s="56">
        <v>11377211</v>
      </c>
      <c r="F414" s="62">
        <f>VLOOKUP(D414,Table10[],6,FALSE)</f>
        <v>0</v>
      </c>
      <c r="G414" s="62">
        <f>IF(VLOOKUP(D414,Table10[],9,FALSE)="Y",1,0)</f>
        <v>0</v>
      </c>
      <c r="H414" s="62">
        <f>VLOOKUP(D414,Table10[],4,FALSE)</f>
        <v>0</v>
      </c>
      <c r="I414" s="62">
        <f>IF(VLOOKUP(D414,Table10[],7,FALSE)="L",1,IF(VLOOKUP(D414,Table10[],7,FALSE)="H",1.5, 0))</f>
        <v>0</v>
      </c>
      <c r="J414" s="62">
        <f>IF(VLOOKUP(D414,Table10[],5,FALSE)&gt;0, 1,0)</f>
        <v>1</v>
      </c>
      <c r="K414" s="56" t="s">
        <v>299</v>
      </c>
      <c r="L414" s="56" t="str">
        <f>IF(VLOOKUP(C414,Synonyms!$A$2:$E$490,5,FALSE)=0,"",VLOOKUP(C414,Synonyms!$A$2:$E$490,5,FALSE))</f>
        <v>gamma-HBCD</v>
      </c>
      <c r="M414" s="56">
        <v>0</v>
      </c>
      <c r="N414" s="56">
        <v>0</v>
      </c>
      <c r="O414" s="56">
        <f t="shared" si="25"/>
        <v>0</v>
      </c>
      <c r="P414" s="56">
        <f t="shared" si="26"/>
        <v>1</v>
      </c>
      <c r="Q414" s="56" t="str">
        <f>IF(VLOOKUP(D414,Table10[],8,FALSE)=0,"",VLOOKUP(D414,Table10[],8,FALSE))</f>
        <v/>
      </c>
      <c r="R414" s="56" t="s">
        <v>1056</v>
      </c>
      <c r="S414" s="56">
        <v>0.93759999999999999</v>
      </c>
      <c r="T414" s="63">
        <f>IF(E414="nan","No CID", VLOOKUP(D414,Patents!$B$6:$V$493,13,FALSE))</f>
        <v>2286</v>
      </c>
      <c r="U414" s="64">
        <f>IFERROR(VLOOKUP(D414,Patents!$B$6:$V$493,12,FALSE)/VLOOKUP(D414,Patents!$B$6:$V$493,13,FALSE),"")</f>
        <v>0.86832895888013995</v>
      </c>
      <c r="V414" s="64">
        <f>IFERROR(VLOOKUP(D414,Patents!$B$6:$V$493,16,FALSE)/VLOOKUP(D414,Patents!$B$6:$V$493,17,FALSE),"")</f>
        <v>0.86148648648648651</v>
      </c>
      <c r="W414" s="56">
        <f>IF(ISERROR(VLOOKUP(D414,'OFR Regulations'!B:D,3,FALSE)),"",VLOOKUP(D414,'OFR Regulations'!B:D,3,FALSE))</f>
        <v>1</v>
      </c>
      <c r="X414" s="56">
        <f>IF(ISERROR(VLOOKUP(D414,'Reg List Summary'!$A$2:$D$141,4,FALSE)),"",VLOOKUP(D414,'Reg List Summary'!$A$2:$D$141,4,FALSE))</f>
        <v>1</v>
      </c>
      <c r="Y414" s="56" t="b">
        <f t="shared" si="28"/>
        <v>1</v>
      </c>
      <c r="Z414" s="56">
        <f t="shared" si="27"/>
        <v>0</v>
      </c>
    </row>
    <row r="415" spans="1:26" x14ac:dyDescent="0.3">
      <c r="A415" s="56" t="s">
        <v>1482</v>
      </c>
      <c r="B415" s="56" t="s">
        <v>1057</v>
      </c>
      <c r="C415" s="57" t="s">
        <v>1481</v>
      </c>
      <c r="D415" s="57" t="s">
        <v>8</v>
      </c>
      <c r="E415" s="56" t="s">
        <v>1240</v>
      </c>
      <c r="F415" s="62">
        <f>VLOOKUP(D415,Table10[],6,FALSE)</f>
        <v>1</v>
      </c>
      <c r="G415" s="62">
        <f>IF(VLOOKUP(D415,Table10[],9,FALSE)="Y",1,0)</f>
        <v>0</v>
      </c>
      <c r="H415" s="62" t="str">
        <f>VLOOKUP(D415,Table10[],4,FALSE)</f>
        <v>Active</v>
      </c>
      <c r="I415" s="62">
        <f>IF(VLOOKUP(D415,Table10[],7,FALSE)="L",1,IF(VLOOKUP(D415,Table10[],7,FALSE)="H",1.5, 0))</f>
        <v>0</v>
      </c>
      <c r="J415" s="62">
        <f>IF(VLOOKUP(D415,Table10[],5,FALSE)&gt;0, 1,0)</f>
        <v>1</v>
      </c>
      <c r="K415" s="56" t="s">
        <v>847</v>
      </c>
      <c r="L415" s="56" t="str">
        <f>IF(VLOOKUP(C415,Synonyms!$A$2:$E$490,5,FALSE)=0,"",VLOOKUP(C415,Synonyms!$A$2:$E$490,5,FALSE))</f>
        <v/>
      </c>
      <c r="M415" s="56">
        <v>0</v>
      </c>
      <c r="N415" s="56">
        <v>0</v>
      </c>
      <c r="O415" s="56">
        <f t="shared" si="25"/>
        <v>2</v>
      </c>
      <c r="P415" s="56">
        <f t="shared" si="26"/>
        <v>1</v>
      </c>
      <c r="Q415" s="56" t="str">
        <f>IF(VLOOKUP(D415,Table10[],8,FALSE)=0,"",VLOOKUP(D415,Table10[],8,FALSE))</f>
        <v/>
      </c>
      <c r="R415" s="56" t="s">
        <v>1056</v>
      </c>
      <c r="S415" s="56"/>
      <c r="T415" s="63" t="str">
        <f>IF(E415="nan","No CID", VLOOKUP(D415,Patents!$B$6:$V$493,13,FALSE))</f>
        <v>No CID</v>
      </c>
      <c r="U415" s="64" t="str">
        <f>IFERROR(VLOOKUP(D415,Patents!$B$6:$V$493,12,FALSE)/VLOOKUP(D415,Patents!$B$6:$V$493,13,FALSE),"")</f>
        <v/>
      </c>
      <c r="V415" s="64" t="str">
        <f>IFERROR(VLOOKUP(D415,Patents!$B$6:$V$493,16,FALSE)/VLOOKUP(D415,Patents!$B$6:$V$493,17,FALSE),"")</f>
        <v/>
      </c>
      <c r="W415" s="56" t="str">
        <f>IF(ISERROR(VLOOKUP(D415,'OFR Regulations'!B:D,3,FALSE)),"",VLOOKUP(D415,'OFR Regulations'!B:D,3,FALSE))</f>
        <v/>
      </c>
      <c r="X415" s="56" t="str">
        <f>IF(ISERROR(VLOOKUP(D415,'Reg List Summary'!$A$2:$D$141,4,FALSE)),"",VLOOKUP(D415,'Reg List Summary'!$A$2:$D$141,4,FALSE))</f>
        <v/>
      </c>
      <c r="Y415" s="56" t="b">
        <f t="shared" si="28"/>
        <v>1</v>
      </c>
      <c r="Z415" s="56">
        <f t="shared" si="27"/>
        <v>1</v>
      </c>
    </row>
    <row r="416" spans="1:26" x14ac:dyDescent="0.3">
      <c r="A416" s="56" t="s">
        <v>1484</v>
      </c>
      <c r="B416" s="56" t="s">
        <v>1057</v>
      </c>
      <c r="C416" s="57" t="s">
        <v>1483</v>
      </c>
      <c r="D416" s="57" t="s">
        <v>9</v>
      </c>
      <c r="E416" s="56">
        <v>6437560</v>
      </c>
      <c r="F416" s="62">
        <f>VLOOKUP(D416,Table10[],6,FALSE)</f>
        <v>1</v>
      </c>
      <c r="G416" s="62">
        <f>IF(VLOOKUP(D416,Table10[],9,FALSE)="Y",1,0)</f>
        <v>0</v>
      </c>
      <c r="H416" s="62" t="str">
        <f>VLOOKUP(D416,Table10[],4,FALSE)</f>
        <v>Active</v>
      </c>
      <c r="I416" s="62">
        <f>IF(VLOOKUP(D416,Table10[],7,FALSE)="L",1,IF(VLOOKUP(D416,Table10[],7,FALSE)="H",1.5, 0))</f>
        <v>0</v>
      </c>
      <c r="J416" s="62">
        <f>IF(VLOOKUP(D416,Table10[],5,FALSE)&gt;0, 1,0)</f>
        <v>1</v>
      </c>
      <c r="K416" s="56" t="s">
        <v>848</v>
      </c>
      <c r="L416" s="56" t="str">
        <f>IF(VLOOKUP(C416,Synonyms!$A$2:$E$490,5,FALSE)=0,"",VLOOKUP(C416,Synonyms!$A$2:$E$490,5,FALSE))</f>
        <v>BRN 1737429</v>
      </c>
      <c r="M416" s="56">
        <v>0</v>
      </c>
      <c r="N416" s="56">
        <v>0</v>
      </c>
      <c r="O416" s="56">
        <f t="shared" si="25"/>
        <v>2</v>
      </c>
      <c r="P416" s="56">
        <f t="shared" si="26"/>
        <v>1</v>
      </c>
      <c r="Q416" s="56" t="str">
        <f>IF(VLOOKUP(D416,Table10[],8,FALSE)=0,"",VLOOKUP(D416,Table10[],8,FALSE))</f>
        <v/>
      </c>
      <c r="R416" s="56" t="s">
        <v>1056</v>
      </c>
      <c r="S416" s="56">
        <v>0.87239999999999995</v>
      </c>
      <c r="T416" s="63">
        <f>IF(E416="nan","No CID", VLOOKUP(D416,Patents!$B$6:$V$493,13,FALSE))</f>
        <v>2</v>
      </c>
      <c r="U416" s="64">
        <f>IFERROR(VLOOKUP(D416,Patents!$B$6:$V$493,12,FALSE)/VLOOKUP(D416,Patents!$B$6:$V$493,13,FALSE),"")</f>
        <v>1</v>
      </c>
      <c r="V416" s="64" t="str">
        <f>IFERROR(VLOOKUP(D416,Patents!$B$6:$V$493,16,FALSE)/VLOOKUP(D416,Patents!$B$6:$V$493,17,FALSE),"")</f>
        <v/>
      </c>
      <c r="W416" s="56" t="str">
        <f>IF(ISERROR(VLOOKUP(D416,'OFR Regulations'!B:D,3,FALSE)),"",VLOOKUP(D416,'OFR Regulations'!B:D,3,FALSE))</f>
        <v/>
      </c>
      <c r="X416" s="56" t="str">
        <f>IF(ISERROR(VLOOKUP(D416,'Reg List Summary'!$A$2:$D$141,4,FALSE)),"",VLOOKUP(D416,'Reg List Summary'!$A$2:$D$141,4,FALSE))</f>
        <v/>
      </c>
      <c r="Y416" s="56" t="b">
        <f t="shared" si="28"/>
        <v>1</v>
      </c>
      <c r="Z416" s="56">
        <f t="shared" si="27"/>
        <v>1</v>
      </c>
    </row>
    <row r="417" spans="1:26" x14ac:dyDescent="0.3">
      <c r="A417" s="56" t="s">
        <v>1486</v>
      </c>
      <c r="B417" s="56" t="s">
        <v>1092</v>
      </c>
      <c r="C417" s="57" t="s">
        <v>1485</v>
      </c>
      <c r="D417" s="57" t="s">
        <v>230</v>
      </c>
      <c r="E417" s="56">
        <v>155166</v>
      </c>
      <c r="F417" s="62">
        <f>VLOOKUP(D417,Table10[],6,FALSE)</f>
        <v>0</v>
      </c>
      <c r="G417" s="62">
        <f>IF(VLOOKUP(D417,Table10[],9,FALSE)="Y",1,0)</f>
        <v>0</v>
      </c>
      <c r="H417" s="62">
        <f>VLOOKUP(D417,Table10[],4,FALSE)</f>
        <v>0</v>
      </c>
      <c r="I417" s="62">
        <f>IF(VLOOKUP(D417,Table10[],7,FALSE)="L",1,IF(VLOOKUP(D417,Table10[],7,FALSE)="H",1.5, 0))</f>
        <v>0</v>
      </c>
      <c r="J417" s="62">
        <f>IF(VLOOKUP(D417,Table10[],5,FALSE)&gt;0, 1,0)</f>
        <v>1</v>
      </c>
      <c r="K417" s="56" t="s">
        <v>231</v>
      </c>
      <c r="L417" s="56" t="str">
        <f>IF(VLOOKUP(C417,Synonyms!$A$2:$E$490,5,FALSE)=0,"",VLOOKUP(C417,Synonyms!$A$2:$E$490,5,FALSE))</f>
        <v>BDE-153</v>
      </c>
      <c r="M417" s="56">
        <v>0</v>
      </c>
      <c r="N417" s="56">
        <v>0</v>
      </c>
      <c r="O417" s="56">
        <f t="shared" si="25"/>
        <v>0</v>
      </c>
      <c r="P417" s="56">
        <f t="shared" si="26"/>
        <v>1</v>
      </c>
      <c r="Q417" s="56">
        <f>IF(VLOOKUP(D417,Table10[],8,FALSE)=0,"",VLOOKUP(D417,Table10[],8,FALSE))</f>
        <v>21</v>
      </c>
      <c r="R417" s="56" t="s">
        <v>1060</v>
      </c>
      <c r="S417" s="56">
        <v>0.98839999999999995</v>
      </c>
      <c r="T417" s="63">
        <f>IF(E417="nan","No CID", VLOOKUP(D417,Patents!$B$6:$V$493,13,FALSE))</f>
        <v>89</v>
      </c>
      <c r="U417" s="64">
        <f>IFERROR(VLOOKUP(D417,Patents!$B$6:$V$493,12,FALSE)/VLOOKUP(D417,Patents!$B$6:$V$493,13,FALSE),"")</f>
        <v>0.9887640449438202</v>
      </c>
      <c r="V417" s="64">
        <f>IFERROR(VLOOKUP(D417,Patents!$B$6:$V$493,16,FALSE)/VLOOKUP(D417,Patents!$B$6:$V$493,17,FALSE),"")</f>
        <v>1</v>
      </c>
      <c r="W417" s="56">
        <f>IF(ISERROR(VLOOKUP(D417,'OFR Regulations'!B:D,3,FALSE)),"",VLOOKUP(D417,'OFR Regulations'!B:D,3,FALSE))</f>
        <v>4</v>
      </c>
      <c r="X417" s="56">
        <f>IF(ISERROR(VLOOKUP(D417,'Reg List Summary'!$A$2:$D$141,4,FALSE)),"",VLOOKUP(D417,'Reg List Summary'!$A$2:$D$141,4,FALSE))</f>
        <v>4</v>
      </c>
      <c r="Y417" s="56" t="b">
        <f t="shared" si="28"/>
        <v>1</v>
      </c>
      <c r="Z417" s="56">
        <f t="shared" si="27"/>
        <v>0</v>
      </c>
    </row>
    <row r="418" spans="1:26" x14ac:dyDescent="0.3">
      <c r="A418" s="56" t="s">
        <v>1199</v>
      </c>
      <c r="B418" s="56" t="s">
        <v>1092</v>
      </c>
      <c r="C418" s="57" t="s">
        <v>1198</v>
      </c>
      <c r="D418" s="57" t="s">
        <v>232</v>
      </c>
      <c r="E418" s="56">
        <v>96165</v>
      </c>
      <c r="F418" s="62">
        <f>VLOOKUP(D418,Table10[],6,FALSE)</f>
        <v>0</v>
      </c>
      <c r="G418" s="62">
        <f>IF(VLOOKUP(D418,Table10[],9,FALSE)="Y",1,0)</f>
        <v>0</v>
      </c>
      <c r="H418" s="62">
        <f>VLOOKUP(D418,Table10[],4,FALSE)</f>
        <v>0</v>
      </c>
      <c r="I418" s="62">
        <f>IF(VLOOKUP(D418,Table10[],7,FALSE)="L",1,IF(VLOOKUP(D418,Table10[],7,FALSE)="H",1.5, 0))</f>
        <v>0</v>
      </c>
      <c r="J418" s="62">
        <f>IF(VLOOKUP(D418,Table10[],5,FALSE)&gt;0, 1,0)</f>
        <v>1</v>
      </c>
      <c r="K418" s="56" t="s">
        <v>233</v>
      </c>
      <c r="L418" s="56" t="str">
        <f>IF(VLOOKUP(C418,Synonyms!$A$2:$E$490,5,FALSE)=0,"",VLOOKUP(C418,Synonyms!$A$2:$E$490,5,FALSE))</f>
        <v>3-Bromodiphenyl ether; 3-Phenoxybromobenzene</v>
      </c>
      <c r="M418" s="56">
        <v>0</v>
      </c>
      <c r="N418" s="56">
        <v>1</v>
      </c>
      <c r="O418" s="56">
        <f t="shared" si="25"/>
        <v>0</v>
      </c>
      <c r="P418" s="56">
        <f t="shared" si="26"/>
        <v>1</v>
      </c>
      <c r="Q418" s="56" t="str">
        <f>IF(VLOOKUP(D418,Table10[],8,FALSE)=0,"",VLOOKUP(D418,Table10[],8,FALSE))</f>
        <v/>
      </c>
      <c r="R418" s="56" t="s">
        <v>1119</v>
      </c>
      <c r="S418" s="56">
        <v>0.91959999999999997</v>
      </c>
      <c r="T418" s="63">
        <f>IF(E418="nan","No CID", VLOOKUP(D418,Patents!$B$6:$V$493,13,FALSE))</f>
        <v>393</v>
      </c>
      <c r="U418" s="64">
        <f>IFERROR(VLOOKUP(D418,Patents!$B$6:$V$493,12,FALSE)/VLOOKUP(D418,Patents!$B$6:$V$493,13,FALSE),"")</f>
        <v>0.62086513994910941</v>
      </c>
      <c r="V418" s="64" t="str">
        <f>IFERROR(VLOOKUP(D418,Patents!$B$6:$V$493,16,FALSE)/VLOOKUP(D418,Patents!$B$6:$V$493,17,FALSE),"")</f>
        <v/>
      </c>
      <c r="W418" s="56" t="str">
        <f>IF(ISERROR(VLOOKUP(D418,'OFR Regulations'!B:D,3,FALSE)),"",VLOOKUP(D418,'OFR Regulations'!B:D,3,FALSE))</f>
        <v/>
      </c>
      <c r="X418" s="56" t="str">
        <f>IF(ISERROR(VLOOKUP(D418,'Reg List Summary'!$A$2:$D$141,4,FALSE)),"",VLOOKUP(D418,'Reg List Summary'!$A$2:$D$141,4,FALSE))</f>
        <v/>
      </c>
      <c r="Y418" s="56" t="b">
        <f t="shared" si="28"/>
        <v>1</v>
      </c>
      <c r="Z418" s="56">
        <f t="shared" si="27"/>
        <v>0</v>
      </c>
    </row>
    <row r="419" spans="1:26" x14ac:dyDescent="0.3">
      <c r="A419" s="56" t="s">
        <v>1488</v>
      </c>
      <c r="B419" s="56" t="s">
        <v>1057</v>
      </c>
      <c r="C419" s="57" t="s">
        <v>1487</v>
      </c>
      <c r="D419" s="57" t="s">
        <v>853</v>
      </c>
      <c r="E419" s="56" t="s">
        <v>1240</v>
      </c>
      <c r="F419" s="62">
        <f>VLOOKUP(D419,Table10[],6,FALSE)</f>
        <v>0</v>
      </c>
      <c r="G419" s="62">
        <f>IF(VLOOKUP(D419,Table10[],9,FALSE)="Y",1,0)</f>
        <v>0</v>
      </c>
      <c r="H419" s="62" t="str">
        <f>VLOOKUP(D419,Table10[],4,FALSE)</f>
        <v>Active</v>
      </c>
      <c r="I419" s="62">
        <f>IF(VLOOKUP(D419,Table10[],7,FALSE)="L",1,IF(VLOOKUP(D419,Table10[],7,FALSE)="H",1.5, 0))</f>
        <v>0</v>
      </c>
      <c r="J419" s="62">
        <f>IF(VLOOKUP(D419,Table10[],5,FALSE)&gt;0, 1,0)</f>
        <v>1</v>
      </c>
      <c r="K419" s="56" t="s">
        <v>854</v>
      </c>
      <c r="L419" s="56" t="str">
        <f>IF(VLOOKUP(C419,Synonyms!$A$2:$E$490,5,FALSE)=0,"",VLOOKUP(C419,Synonyms!$A$2:$E$490,5,FALSE))</f>
        <v/>
      </c>
      <c r="M419" s="56">
        <v>1</v>
      </c>
      <c r="N419" s="56">
        <v>0</v>
      </c>
      <c r="O419" s="56">
        <f t="shared" si="25"/>
        <v>1</v>
      </c>
      <c r="P419" s="56">
        <f t="shared" si="26"/>
        <v>1</v>
      </c>
      <c r="Q419" s="56">
        <f>IF(VLOOKUP(D419,Table10[],8,FALSE)=0,"",VLOOKUP(D419,Table10[],8,FALSE))</f>
        <v>1</v>
      </c>
      <c r="R419" s="56" t="s">
        <v>1060</v>
      </c>
      <c r="S419" s="56"/>
      <c r="T419" s="63" t="str">
        <f>IF(E419="nan","No CID", VLOOKUP(D419,Patents!$B$6:$V$493,13,FALSE))</f>
        <v>No CID</v>
      </c>
      <c r="U419" s="64" t="str">
        <f>IFERROR(VLOOKUP(D419,Patents!$B$6:$V$493,12,FALSE)/VLOOKUP(D419,Patents!$B$6:$V$493,13,FALSE),"")</f>
        <v/>
      </c>
      <c r="V419" s="64" t="str">
        <f>IFERROR(VLOOKUP(D419,Patents!$B$6:$V$493,16,FALSE)/VLOOKUP(D419,Patents!$B$6:$V$493,17,FALSE),"")</f>
        <v/>
      </c>
      <c r="W419" s="56">
        <f>IF(ISERROR(VLOOKUP(D419,'OFR Regulations'!B:D,3,FALSE)),"",VLOOKUP(D419,'OFR Regulations'!B:D,3,FALSE))</f>
        <v>4</v>
      </c>
      <c r="X419" s="56">
        <f>IF(ISERROR(VLOOKUP(D419,'Reg List Summary'!$A$2:$D$141,4,FALSE)),"",VLOOKUP(D419,'Reg List Summary'!$A$2:$D$141,4,FALSE))</f>
        <v>4</v>
      </c>
      <c r="Y419" s="56" t="b">
        <f t="shared" si="28"/>
        <v>1</v>
      </c>
      <c r="Z419" s="56">
        <f t="shared" si="27"/>
        <v>0</v>
      </c>
    </row>
    <row r="420" spans="1:26" x14ac:dyDescent="0.3">
      <c r="A420" s="56" t="s">
        <v>1490</v>
      </c>
      <c r="B420" s="56" t="s">
        <v>1092</v>
      </c>
      <c r="C420" s="57" t="s">
        <v>1489</v>
      </c>
      <c r="D420" s="57" t="s">
        <v>855</v>
      </c>
      <c r="E420" s="56">
        <v>3034400</v>
      </c>
      <c r="F420" s="62">
        <f>VLOOKUP(D420,Table10[],6,FALSE)</f>
        <v>0</v>
      </c>
      <c r="G420" s="62">
        <f>IF(VLOOKUP(D420,Table10[],9,FALSE)="Y",1,0)</f>
        <v>0</v>
      </c>
      <c r="H420" s="62" t="str">
        <f>VLOOKUP(D420,Table10[],4,FALSE)</f>
        <v>Active</v>
      </c>
      <c r="I420" s="62">
        <f>IF(VLOOKUP(D420,Table10[],7,FALSE)="L",1,IF(VLOOKUP(D420,Table10[],7,FALSE)="H",1.5, 0))</f>
        <v>0</v>
      </c>
      <c r="J420" s="62">
        <f>IF(VLOOKUP(D420,Table10[],5,FALSE)&gt;0, 1,0)</f>
        <v>1</v>
      </c>
      <c r="K420" s="56" t="s">
        <v>856</v>
      </c>
      <c r="L420" s="56" t="str">
        <f>IF(VLOOKUP(C420,Synonyms!$A$2:$E$490,5,FALSE)=0,"",VLOOKUP(C420,Synonyms!$A$2:$E$490,5,FALSE))</f>
        <v/>
      </c>
      <c r="M420" s="56">
        <v>0</v>
      </c>
      <c r="N420" s="56">
        <v>0</v>
      </c>
      <c r="O420" s="56">
        <f t="shared" si="25"/>
        <v>1</v>
      </c>
      <c r="P420" s="56">
        <f t="shared" si="26"/>
        <v>1</v>
      </c>
      <c r="Q420" s="56">
        <f>IF(VLOOKUP(D420,Table10[],8,FALSE)=0,"",VLOOKUP(D420,Table10[],8,FALSE))</f>
        <v>5</v>
      </c>
      <c r="R420" s="56" t="s">
        <v>1060</v>
      </c>
      <c r="S420" s="56">
        <v>0.99539999999999995</v>
      </c>
      <c r="T420" s="63">
        <f>IF(E420="nan","No CID", VLOOKUP(D420,Patents!$B$6:$V$493,13,FALSE))</f>
        <v>111</v>
      </c>
      <c r="U420" s="64">
        <f>IFERROR(VLOOKUP(D420,Patents!$B$6:$V$493,12,FALSE)/VLOOKUP(D420,Patents!$B$6:$V$493,13,FALSE),"")</f>
        <v>0.6216216216216216</v>
      </c>
      <c r="V420" s="64">
        <f>IFERROR(VLOOKUP(D420,Patents!$B$6:$V$493,16,FALSE)/VLOOKUP(D420,Patents!$B$6:$V$493,17,FALSE),"")</f>
        <v>0.59090909090909094</v>
      </c>
      <c r="W420" s="56">
        <f>IF(ISERROR(VLOOKUP(D420,'OFR Regulations'!B:D,3,FALSE)),"",VLOOKUP(D420,'OFR Regulations'!B:D,3,FALSE))</f>
        <v>3</v>
      </c>
      <c r="X420" s="56">
        <f>IF(ISERROR(VLOOKUP(D420,'Reg List Summary'!$A$2:$D$141,4,FALSE)),"",VLOOKUP(D420,'Reg List Summary'!$A$2:$D$141,4,FALSE))</f>
        <v>3</v>
      </c>
      <c r="Y420" s="56" t="b">
        <f t="shared" si="28"/>
        <v>1</v>
      </c>
      <c r="Z420" s="56">
        <f t="shared" si="27"/>
        <v>0</v>
      </c>
    </row>
    <row r="421" spans="1:26" x14ac:dyDescent="0.3">
      <c r="A421" s="56" t="s">
        <v>1493</v>
      </c>
      <c r="B421" s="56" t="s">
        <v>1057</v>
      </c>
      <c r="C421" s="57" t="s">
        <v>1491</v>
      </c>
      <c r="D421" s="57" t="s">
        <v>946</v>
      </c>
      <c r="E421" s="56">
        <v>13791119</v>
      </c>
      <c r="F421" s="62">
        <f>VLOOKUP(D421,Table10[],6,FALSE)</f>
        <v>0</v>
      </c>
      <c r="G421" s="62">
        <f>IF(VLOOKUP(D421,Table10[],9,FALSE)="Y",1,0)</f>
        <v>0</v>
      </c>
      <c r="H421" s="62" t="str">
        <f>VLOOKUP(D421,Table10[],4,FALSE)</f>
        <v>Inactive</v>
      </c>
      <c r="I421" s="62">
        <f>IF(VLOOKUP(D421,Table10[],7,FALSE)="L",1,IF(VLOOKUP(D421,Table10[],7,FALSE)="H",1.5, 0))</f>
        <v>0</v>
      </c>
      <c r="J421" s="62">
        <f>IF(VLOOKUP(D421,Table10[],5,FALSE)&gt;0, 1,0)</f>
        <v>0</v>
      </c>
      <c r="K421" s="56" t="s">
        <v>1492</v>
      </c>
      <c r="L421" s="56" t="str">
        <f>IF(VLOOKUP(C421,Synonyms!$A$2:$E$490,5,FALSE)=0,"",VLOOKUP(C421,Synonyms!$A$2:$E$490,5,FALSE))</f>
        <v/>
      </c>
      <c r="M421" s="56">
        <v>0</v>
      </c>
      <c r="N421" s="56">
        <v>0</v>
      </c>
      <c r="O421" s="56">
        <f t="shared" si="25"/>
        <v>0</v>
      </c>
      <c r="P421" s="56">
        <f t="shared" si="26"/>
        <v>1</v>
      </c>
      <c r="Q421" s="56">
        <f>IF(VLOOKUP(D421,Table10[],8,FALSE)=0,"",VLOOKUP(D421,Table10[],8,FALSE))</f>
        <v>1</v>
      </c>
      <c r="R421" s="56" t="s">
        <v>1119</v>
      </c>
      <c r="S421" s="56">
        <v>0.87470000000000003</v>
      </c>
      <c r="T421" s="63">
        <f>IF(E421="nan","No CID", VLOOKUP(D421,Patents!$B$6:$V$493,13,FALSE))</f>
        <v>1</v>
      </c>
      <c r="U421" s="64">
        <f>IFERROR(VLOOKUP(D421,Patents!$B$6:$V$493,12,FALSE)/VLOOKUP(D421,Patents!$B$6:$V$493,13,FALSE),"")</f>
        <v>1</v>
      </c>
      <c r="V421" s="64" t="str">
        <f>IFERROR(VLOOKUP(D421,Patents!$B$6:$V$493,16,FALSE)/VLOOKUP(D421,Patents!$B$6:$V$493,17,FALSE),"")</f>
        <v/>
      </c>
      <c r="W421" s="56" t="str">
        <f>IF(ISERROR(VLOOKUP(D421,'OFR Regulations'!B:D,3,FALSE)),"",VLOOKUP(D421,'OFR Regulations'!B:D,3,FALSE))</f>
        <v/>
      </c>
      <c r="X421" s="56" t="str">
        <f>IF(ISERROR(VLOOKUP(D421,'Reg List Summary'!$A$2:$D$141,4,FALSE)),"",VLOOKUP(D421,'Reg List Summary'!$A$2:$D$141,4,FALSE))</f>
        <v/>
      </c>
      <c r="Y421" s="56" t="b">
        <f t="shared" si="28"/>
        <v>1</v>
      </c>
      <c r="Z421" s="56">
        <f t="shared" si="27"/>
        <v>0</v>
      </c>
    </row>
    <row r="422" spans="1:26" x14ac:dyDescent="0.3">
      <c r="A422" s="56" t="s">
        <v>1201</v>
      </c>
      <c r="B422" s="56" t="s">
        <v>1092</v>
      </c>
      <c r="C422" s="57" t="s">
        <v>1200</v>
      </c>
      <c r="D422" s="57" t="s">
        <v>234</v>
      </c>
      <c r="E422" s="56">
        <v>13283773</v>
      </c>
      <c r="F422" s="62">
        <f>VLOOKUP(D422,Table10[],6,FALSE)</f>
        <v>0</v>
      </c>
      <c r="G422" s="62">
        <f>IF(VLOOKUP(D422,Table10[],9,FALSE)="Y",1,0)</f>
        <v>0</v>
      </c>
      <c r="H422" s="62">
        <f>VLOOKUP(D422,Table10[],4,FALSE)</f>
        <v>0</v>
      </c>
      <c r="I422" s="62">
        <f>IF(VLOOKUP(D422,Table10[],7,FALSE)="L",1,IF(VLOOKUP(D422,Table10[],7,FALSE)="H",1.5, 0))</f>
        <v>0</v>
      </c>
      <c r="J422" s="62">
        <f>IF(VLOOKUP(D422,Table10[],5,FALSE)&gt;0, 1,0)</f>
        <v>1</v>
      </c>
      <c r="K422" s="56" t="s">
        <v>235</v>
      </c>
      <c r="L422" s="56" t="str">
        <f>IF(VLOOKUP(C422,Synonyms!$A$2:$E$490,5,FALSE)=0,"",VLOOKUP(C422,Synonyms!$A$2:$E$490,5,FALSE))</f>
        <v>BDE-11; PBDE-11</v>
      </c>
      <c r="M422" s="56">
        <v>0</v>
      </c>
      <c r="N422" s="56">
        <v>1</v>
      </c>
      <c r="O422" s="56">
        <f t="shared" si="25"/>
        <v>0</v>
      </c>
      <c r="P422" s="56">
        <f t="shared" si="26"/>
        <v>1</v>
      </c>
      <c r="Q422" s="56" t="str">
        <f>IF(VLOOKUP(D422,Table10[],8,FALSE)=0,"",VLOOKUP(D422,Table10[],8,FALSE))</f>
        <v/>
      </c>
      <c r="R422" s="56" t="s">
        <v>1119</v>
      </c>
      <c r="S422" s="56">
        <v>0.88270000000000004</v>
      </c>
      <c r="T422" s="63">
        <f>IF(E422="nan","No CID", VLOOKUP(D422,Patents!$B$6:$V$493,13,FALSE))</f>
        <v>95</v>
      </c>
      <c r="U422" s="64">
        <f>IFERROR(VLOOKUP(D422,Patents!$B$6:$V$493,12,FALSE)/VLOOKUP(D422,Patents!$B$6:$V$493,13,FALSE),"")</f>
        <v>0.32631578947368423</v>
      </c>
      <c r="V422" s="64" t="str">
        <f>IFERROR(VLOOKUP(D422,Patents!$B$6:$V$493,16,FALSE)/VLOOKUP(D422,Patents!$B$6:$V$493,17,FALSE),"")</f>
        <v/>
      </c>
      <c r="W422" s="56" t="str">
        <f>IF(ISERROR(VLOOKUP(D422,'OFR Regulations'!B:D,3,FALSE)),"",VLOOKUP(D422,'OFR Regulations'!B:D,3,FALSE))</f>
        <v/>
      </c>
      <c r="X422" s="56" t="str">
        <f>IF(ISERROR(VLOOKUP(D422,'Reg List Summary'!$A$2:$D$141,4,FALSE)),"",VLOOKUP(D422,'Reg List Summary'!$A$2:$D$141,4,FALSE))</f>
        <v/>
      </c>
      <c r="Y422" s="56" t="b">
        <f t="shared" si="28"/>
        <v>1</v>
      </c>
      <c r="Z422" s="56">
        <f t="shared" si="27"/>
        <v>0</v>
      </c>
    </row>
    <row r="423" spans="1:26" x14ac:dyDescent="0.3">
      <c r="A423" s="56" t="s">
        <v>1495</v>
      </c>
      <c r="B423" s="56" t="s">
        <v>1077</v>
      </c>
      <c r="C423" s="57" t="s">
        <v>1494</v>
      </c>
      <c r="D423" s="57" t="s">
        <v>861</v>
      </c>
      <c r="E423" s="56">
        <v>155277</v>
      </c>
      <c r="F423" s="62">
        <f>VLOOKUP(D423,Table10[],6,FALSE)</f>
        <v>0</v>
      </c>
      <c r="G423" s="62">
        <f>IF(VLOOKUP(D423,Table10[],9,FALSE)="Y",1,0)</f>
        <v>0</v>
      </c>
      <c r="H423" s="62">
        <f>VLOOKUP(D423,Table10[],4,FALSE)</f>
        <v>0</v>
      </c>
      <c r="I423" s="62">
        <f>IF(VLOOKUP(D423,Table10[],7,FALSE)="L",1,IF(VLOOKUP(D423,Table10[],7,FALSE)="H",1.5, 0))</f>
        <v>0</v>
      </c>
      <c r="J423" s="62">
        <f>IF(VLOOKUP(D423,Table10[],5,FALSE)&gt;0, 1,0)</f>
        <v>1</v>
      </c>
      <c r="K423" s="56" t="s">
        <v>862</v>
      </c>
      <c r="L423" s="56" t="str">
        <f>IF(VLOOKUP(C423,Synonyms!$A$2:$E$490,5,FALSE)=0,"",VLOOKUP(C423,Synonyms!$A$2:$E$490,5,FALSE))</f>
        <v>PBB-149</v>
      </c>
      <c r="M423" s="56">
        <v>0</v>
      </c>
      <c r="N423" s="56">
        <v>1</v>
      </c>
      <c r="O423" s="56">
        <f t="shared" si="25"/>
        <v>0</v>
      </c>
      <c r="P423" s="56">
        <f t="shared" si="26"/>
        <v>1</v>
      </c>
      <c r="Q423" s="56" t="str">
        <f>IF(VLOOKUP(D423,Table10[],8,FALSE)=0,"",VLOOKUP(D423,Table10[],8,FALSE))</f>
        <v/>
      </c>
      <c r="R423" s="56" t="s">
        <v>1119</v>
      </c>
      <c r="S423" s="56">
        <v>0.98040000000000005</v>
      </c>
      <c r="T423" s="63">
        <f>IF(E423="nan","No CID", VLOOKUP(D423,Patents!$B$6:$V$493,13,FALSE))</f>
        <v>0</v>
      </c>
      <c r="U423" s="64" t="str">
        <f>IFERROR(VLOOKUP(D423,Patents!$B$6:$V$493,12,FALSE)/VLOOKUP(D423,Patents!$B$6:$V$493,13,FALSE),"")</f>
        <v/>
      </c>
      <c r="V423" s="64" t="str">
        <f>IFERROR(VLOOKUP(D423,Patents!$B$6:$V$493,16,FALSE)/VLOOKUP(D423,Patents!$B$6:$V$493,17,FALSE),"")</f>
        <v/>
      </c>
      <c r="W423" s="56">
        <f>IF(ISERROR(VLOOKUP(D423,'OFR Regulations'!B:D,3,FALSE)),"",VLOOKUP(D423,'OFR Regulations'!B:D,3,FALSE))</f>
        <v>1</v>
      </c>
      <c r="X423" s="56">
        <f>IF(ISERROR(VLOOKUP(D423,'Reg List Summary'!$A$2:$D$141,4,FALSE)),"",VLOOKUP(D423,'Reg List Summary'!$A$2:$D$141,4,FALSE))</f>
        <v>1</v>
      </c>
      <c r="Y423" s="56" t="b">
        <f t="shared" si="28"/>
        <v>1</v>
      </c>
      <c r="Z423" s="56">
        <f t="shared" si="27"/>
        <v>0</v>
      </c>
    </row>
    <row r="424" spans="1:26" x14ac:dyDescent="0.3">
      <c r="A424" s="56" t="s">
        <v>1497</v>
      </c>
      <c r="B424" s="56" t="s">
        <v>1077</v>
      </c>
      <c r="C424" s="57" t="s">
        <v>1496</v>
      </c>
      <c r="D424" s="57" t="s">
        <v>863</v>
      </c>
      <c r="E424" s="56">
        <v>155278</v>
      </c>
      <c r="F424" s="62">
        <f>VLOOKUP(D424,Table10[],6,FALSE)</f>
        <v>0</v>
      </c>
      <c r="G424" s="62">
        <f>IF(VLOOKUP(D424,Table10[],9,FALSE)="Y",1,0)</f>
        <v>0</v>
      </c>
      <c r="H424" s="62">
        <f>VLOOKUP(D424,Table10[],4,FALSE)</f>
        <v>0</v>
      </c>
      <c r="I424" s="62">
        <f>IF(VLOOKUP(D424,Table10[],7,FALSE)="L",1,IF(VLOOKUP(D424,Table10[],7,FALSE)="H",1.5, 0))</f>
        <v>0</v>
      </c>
      <c r="J424" s="62">
        <f>IF(VLOOKUP(D424,Table10[],5,FALSE)&gt;0, 1,0)</f>
        <v>0</v>
      </c>
      <c r="K424" s="56" t="s">
        <v>864</v>
      </c>
      <c r="L424" s="56" t="str">
        <f>IF(VLOOKUP(C424,Synonyms!$A$2:$E$490,5,FALSE)=0,"",VLOOKUP(C424,Synonyms!$A$2:$E$490,5,FALSE))</f>
        <v/>
      </c>
      <c r="M424" s="56">
        <v>0</v>
      </c>
      <c r="N424" s="56">
        <v>0</v>
      </c>
      <c r="O424" s="56">
        <f t="shared" si="25"/>
        <v>0</v>
      </c>
      <c r="P424" s="56">
        <f t="shared" si="26"/>
        <v>0</v>
      </c>
      <c r="Q424" s="56" t="str">
        <f>IF(VLOOKUP(D424,Table10[],8,FALSE)=0,"",VLOOKUP(D424,Table10[],8,FALSE))</f>
        <v/>
      </c>
      <c r="R424" s="56" t="s">
        <v>1119</v>
      </c>
      <c r="S424" s="56">
        <v>0.99180000000000001</v>
      </c>
      <c r="T424" s="63">
        <f>IF(E424="nan","No CID", VLOOKUP(D424,Patents!$B$6:$V$493,13,FALSE))</f>
        <v>1</v>
      </c>
      <c r="U424" s="64">
        <f>IFERROR(VLOOKUP(D424,Patents!$B$6:$V$493,12,FALSE)/VLOOKUP(D424,Patents!$B$6:$V$493,13,FALSE),"")</f>
        <v>0</v>
      </c>
      <c r="V424" s="64">
        <f>IFERROR(VLOOKUP(D424,Patents!$B$6:$V$493,16,FALSE)/VLOOKUP(D424,Patents!$B$6:$V$493,17,FALSE),"")</f>
        <v>0</v>
      </c>
      <c r="W424" s="56" t="str">
        <f>IF(ISERROR(VLOOKUP(D424,'OFR Regulations'!B:D,3,FALSE)),"",VLOOKUP(D424,'OFR Regulations'!B:D,3,FALSE))</f>
        <v/>
      </c>
      <c r="X424" s="56" t="str">
        <f>IF(ISERROR(VLOOKUP(D424,'Reg List Summary'!$A$2:$D$141,4,FALSE)),"",VLOOKUP(D424,'Reg List Summary'!$A$2:$D$141,4,FALSE))</f>
        <v/>
      </c>
      <c r="Y424" s="56" t="b">
        <f t="shared" si="28"/>
        <v>1</v>
      </c>
      <c r="Z424" s="56">
        <f t="shared" si="27"/>
        <v>0</v>
      </c>
    </row>
    <row r="425" spans="1:26" x14ac:dyDescent="0.3">
      <c r="A425" s="56" t="s">
        <v>1499</v>
      </c>
      <c r="B425" s="56" t="s">
        <v>1077</v>
      </c>
      <c r="C425" s="57" t="s">
        <v>1498</v>
      </c>
      <c r="D425" s="57" t="s">
        <v>865</v>
      </c>
      <c r="E425" s="56">
        <v>155279</v>
      </c>
      <c r="F425" s="62">
        <f>VLOOKUP(D425,Table10[],6,FALSE)</f>
        <v>0</v>
      </c>
      <c r="G425" s="62">
        <f>IF(VLOOKUP(D425,Table10[],9,FALSE)="Y",1,0)</f>
        <v>0</v>
      </c>
      <c r="H425" s="62">
        <f>VLOOKUP(D425,Table10[],4,FALSE)</f>
        <v>0</v>
      </c>
      <c r="I425" s="62">
        <f>IF(VLOOKUP(D425,Table10[],7,FALSE)="L",1,IF(VLOOKUP(D425,Table10[],7,FALSE)="H",1.5, 0))</f>
        <v>0</v>
      </c>
      <c r="J425" s="62">
        <f>IF(VLOOKUP(D425,Table10[],5,FALSE)&gt;0, 1,0)</f>
        <v>0</v>
      </c>
      <c r="K425" s="56" t="s">
        <v>866</v>
      </c>
      <c r="L425" s="56" t="str">
        <f>IF(VLOOKUP(C425,Synonyms!$A$2:$E$490,5,FALSE)=0,"",VLOOKUP(C425,Synonyms!$A$2:$E$490,5,FALSE))</f>
        <v>PBB-196</v>
      </c>
      <c r="M425" s="56">
        <v>0</v>
      </c>
      <c r="N425" s="56">
        <v>1</v>
      </c>
      <c r="O425" s="56">
        <f t="shared" si="25"/>
        <v>0</v>
      </c>
      <c r="P425" s="56">
        <f t="shared" si="26"/>
        <v>0</v>
      </c>
      <c r="Q425" s="56" t="str">
        <f>IF(VLOOKUP(D425,Table10[],8,FALSE)=0,"",VLOOKUP(D425,Table10[],8,FALSE))</f>
        <v/>
      </c>
      <c r="R425" s="56" t="s">
        <v>1119</v>
      </c>
      <c r="S425" s="56">
        <v>0.99470000000000003</v>
      </c>
      <c r="T425" s="63">
        <f>IF(E425="nan","No CID", VLOOKUP(D425,Patents!$B$6:$V$493,13,FALSE))</f>
        <v>0</v>
      </c>
      <c r="U425" s="64" t="str">
        <f>IFERROR(VLOOKUP(D425,Patents!$B$6:$V$493,12,FALSE)/VLOOKUP(D425,Patents!$B$6:$V$493,13,FALSE),"")</f>
        <v/>
      </c>
      <c r="V425" s="64" t="str">
        <f>IFERROR(VLOOKUP(D425,Patents!$B$6:$V$493,16,FALSE)/VLOOKUP(D425,Patents!$B$6:$V$493,17,FALSE),"")</f>
        <v/>
      </c>
      <c r="W425" s="56" t="str">
        <f>IF(ISERROR(VLOOKUP(D425,'OFR Regulations'!B:D,3,FALSE)),"",VLOOKUP(D425,'OFR Regulations'!B:D,3,FALSE))</f>
        <v/>
      </c>
      <c r="X425" s="56" t="str">
        <f>IF(ISERROR(VLOOKUP(D425,'Reg List Summary'!$A$2:$D$141,4,FALSE)),"",VLOOKUP(D425,'Reg List Summary'!$A$2:$D$141,4,FALSE))</f>
        <v/>
      </c>
      <c r="Y425" s="56" t="b">
        <f t="shared" si="28"/>
        <v>1</v>
      </c>
      <c r="Z425" s="56">
        <f t="shared" si="27"/>
        <v>0</v>
      </c>
    </row>
    <row r="426" spans="1:26" x14ac:dyDescent="0.3">
      <c r="A426" s="56" t="s">
        <v>1501</v>
      </c>
      <c r="B426" s="56" t="s">
        <v>1077</v>
      </c>
      <c r="C426" s="57" t="s">
        <v>1500</v>
      </c>
      <c r="D426" s="57" t="s">
        <v>867</v>
      </c>
      <c r="E426" s="56">
        <v>154397</v>
      </c>
      <c r="F426" s="62">
        <f>VLOOKUP(D426,Table10[],6,FALSE)</f>
        <v>0</v>
      </c>
      <c r="G426" s="62">
        <f>IF(VLOOKUP(D426,Table10[],9,FALSE)="Y",1,0)</f>
        <v>0</v>
      </c>
      <c r="H426" s="62">
        <f>VLOOKUP(D426,Table10[],4,FALSE)</f>
        <v>0</v>
      </c>
      <c r="I426" s="62">
        <f>IF(VLOOKUP(D426,Table10[],7,FALSE)="L",1,IF(VLOOKUP(D426,Table10[],7,FALSE)="H",1.5, 0))</f>
        <v>0</v>
      </c>
      <c r="J426" s="62">
        <f>IF(VLOOKUP(D426,Table10[],5,FALSE)&gt;0, 1,0)</f>
        <v>0</v>
      </c>
      <c r="K426" s="56" t="s">
        <v>868</v>
      </c>
      <c r="L426" s="56" t="str">
        <f>IF(VLOOKUP(C426,Synonyms!$A$2:$E$490,5,FALSE)=0,"",VLOOKUP(C426,Synonyms!$A$2:$E$490,5,FALSE))</f>
        <v/>
      </c>
      <c r="M426" s="56">
        <v>0</v>
      </c>
      <c r="N426" s="56">
        <v>0</v>
      </c>
      <c r="O426" s="56">
        <f t="shared" si="25"/>
        <v>0</v>
      </c>
      <c r="P426" s="56">
        <f t="shared" si="26"/>
        <v>0</v>
      </c>
      <c r="Q426" s="56" t="str">
        <f>IF(VLOOKUP(D426,Table10[],8,FALSE)=0,"",VLOOKUP(D426,Table10[],8,FALSE))</f>
        <v/>
      </c>
      <c r="R426" s="56" t="s">
        <v>1060</v>
      </c>
      <c r="S426" s="56">
        <v>0.99470000000000003</v>
      </c>
      <c r="T426" s="63">
        <f>IF(E426="nan","No CID", VLOOKUP(D426,Patents!$B$6:$V$493,13,FALSE))</f>
        <v>18</v>
      </c>
      <c r="U426" s="64">
        <f>IFERROR(VLOOKUP(D426,Patents!$B$6:$V$493,12,FALSE)/VLOOKUP(D426,Patents!$B$6:$V$493,13,FALSE),"")</f>
        <v>0.61111111111111116</v>
      </c>
      <c r="V426" s="64">
        <f>IFERROR(VLOOKUP(D426,Patents!$B$6:$V$493,16,FALSE)/VLOOKUP(D426,Patents!$B$6:$V$493,17,FALSE),"")</f>
        <v>0.53846153846153844</v>
      </c>
      <c r="W426" s="56" t="str">
        <f>IF(ISERROR(VLOOKUP(D426,'OFR Regulations'!B:D,3,FALSE)),"",VLOOKUP(D426,'OFR Regulations'!B:D,3,FALSE))</f>
        <v/>
      </c>
      <c r="X426" s="56" t="str">
        <f>IF(ISERROR(VLOOKUP(D426,'Reg List Summary'!$A$2:$D$141,4,FALSE)),"",VLOOKUP(D426,'Reg List Summary'!$A$2:$D$141,4,FALSE))</f>
        <v/>
      </c>
      <c r="Y426" s="56" t="b">
        <f t="shared" si="28"/>
        <v>1</v>
      </c>
      <c r="Z426" s="56">
        <f t="shared" si="27"/>
        <v>0</v>
      </c>
    </row>
    <row r="427" spans="1:26" x14ac:dyDescent="0.3">
      <c r="A427" s="56" t="s">
        <v>1503</v>
      </c>
      <c r="B427" s="56" t="s">
        <v>1077</v>
      </c>
      <c r="C427" s="57" t="s">
        <v>1502</v>
      </c>
      <c r="D427" s="57" t="s">
        <v>869</v>
      </c>
      <c r="E427" s="56">
        <v>154402</v>
      </c>
      <c r="F427" s="62">
        <f>VLOOKUP(D427,Table10[],6,FALSE)</f>
        <v>0</v>
      </c>
      <c r="G427" s="62">
        <f>IF(VLOOKUP(D427,Table10[],9,FALSE)="Y",1,0)</f>
        <v>0</v>
      </c>
      <c r="H427" s="62">
        <f>VLOOKUP(D427,Table10[],4,FALSE)</f>
        <v>0</v>
      </c>
      <c r="I427" s="62">
        <f>IF(VLOOKUP(D427,Table10[],7,FALSE)="L",1,IF(VLOOKUP(D427,Table10[],7,FALSE)="H",1.5, 0))</f>
        <v>0</v>
      </c>
      <c r="J427" s="62">
        <f>IF(VLOOKUP(D427,Table10[],5,FALSE)&gt;0, 1,0)</f>
        <v>0</v>
      </c>
      <c r="K427" s="56" t="s">
        <v>870</v>
      </c>
      <c r="L427" s="56" t="str">
        <f>IF(VLOOKUP(C427,Synonyms!$A$2:$E$490,5,FALSE)=0,"",VLOOKUP(C427,Synonyms!$A$2:$E$490,5,FALSE))</f>
        <v>PBB-201</v>
      </c>
      <c r="M427" s="56">
        <v>0</v>
      </c>
      <c r="N427" s="56">
        <v>1</v>
      </c>
      <c r="O427" s="56">
        <f t="shared" si="25"/>
        <v>0</v>
      </c>
      <c r="P427" s="56">
        <f t="shared" si="26"/>
        <v>0</v>
      </c>
      <c r="Q427" s="56" t="str">
        <f>IF(VLOOKUP(D427,Table10[],8,FALSE)=0,"",VLOOKUP(D427,Table10[],8,FALSE))</f>
        <v/>
      </c>
      <c r="R427" s="56" t="s">
        <v>1119</v>
      </c>
      <c r="S427" s="56">
        <v>0.99180000000000001</v>
      </c>
      <c r="T427" s="63">
        <f>IF(E427="nan","No CID", VLOOKUP(D427,Patents!$B$6:$V$493,13,FALSE))</f>
        <v>0</v>
      </c>
      <c r="U427" s="64" t="str">
        <f>IFERROR(VLOOKUP(D427,Patents!$B$6:$V$493,12,FALSE)/VLOOKUP(D427,Patents!$B$6:$V$493,13,FALSE),"")</f>
        <v/>
      </c>
      <c r="V427" s="64" t="str">
        <f>IFERROR(VLOOKUP(D427,Patents!$B$6:$V$493,16,FALSE)/VLOOKUP(D427,Patents!$B$6:$V$493,17,FALSE),"")</f>
        <v/>
      </c>
      <c r="W427" s="56" t="str">
        <f>IF(ISERROR(VLOOKUP(D427,'OFR Regulations'!B:D,3,FALSE)),"",VLOOKUP(D427,'OFR Regulations'!B:D,3,FALSE))</f>
        <v/>
      </c>
      <c r="X427" s="56" t="str">
        <f>IF(ISERROR(VLOOKUP(D427,'Reg List Summary'!$A$2:$D$141,4,FALSE)),"",VLOOKUP(D427,'Reg List Summary'!$A$2:$D$141,4,FALSE))</f>
        <v/>
      </c>
      <c r="Y427" s="56" t="b">
        <f t="shared" si="28"/>
        <v>1</v>
      </c>
      <c r="Z427" s="56">
        <f t="shared" si="27"/>
        <v>0</v>
      </c>
    </row>
    <row r="428" spans="1:26" x14ac:dyDescent="0.3">
      <c r="A428" s="56" t="s">
        <v>1505</v>
      </c>
      <c r="B428" s="56" t="s">
        <v>1069</v>
      </c>
      <c r="C428" s="57" t="s">
        <v>1504</v>
      </c>
      <c r="D428" s="57" t="s">
        <v>871</v>
      </c>
      <c r="E428" s="56">
        <v>2302732</v>
      </c>
      <c r="F428" s="62">
        <f>VLOOKUP(D428,Table10[],6,FALSE)</f>
        <v>0</v>
      </c>
      <c r="G428" s="62">
        <f>IF(VLOOKUP(D428,Table10[],9,FALSE)="Y",1,0)</f>
        <v>0</v>
      </c>
      <c r="H428" s="62">
        <f>VLOOKUP(D428,Table10[],4,FALSE)</f>
        <v>0</v>
      </c>
      <c r="I428" s="62">
        <f>IF(VLOOKUP(D428,Table10[],7,FALSE)="L",1,IF(VLOOKUP(D428,Table10[],7,FALSE)="H",1.5, 0))</f>
        <v>0</v>
      </c>
      <c r="J428" s="62">
        <f>IF(VLOOKUP(D428,Table10[],5,FALSE)&gt;0, 1,0)</f>
        <v>0</v>
      </c>
      <c r="K428" s="56" t="s">
        <v>872</v>
      </c>
      <c r="L428" s="56" t="str">
        <f>IF(VLOOKUP(C428,Synonyms!$A$2:$E$490,5,FALSE)=0,"",VLOOKUP(C428,Synonyms!$A$2:$E$490,5,FALSE))</f>
        <v>TBBPS-BME</v>
      </c>
      <c r="M428" s="56">
        <v>0</v>
      </c>
      <c r="N428" s="56">
        <v>0</v>
      </c>
      <c r="O428" s="56">
        <f t="shared" si="25"/>
        <v>0</v>
      </c>
      <c r="P428" s="56">
        <f t="shared" si="26"/>
        <v>0</v>
      </c>
      <c r="Q428" s="56">
        <f>IF(VLOOKUP(D428,Table10[],8,FALSE)=0,"",VLOOKUP(D428,Table10[],8,FALSE))</f>
        <v>1</v>
      </c>
      <c r="R428" s="56" t="s">
        <v>1060</v>
      </c>
      <c r="S428" s="56">
        <v>0.74</v>
      </c>
      <c r="T428" s="63">
        <f>IF(E428="nan","No CID", VLOOKUP(D428,Patents!$B$6:$V$493,13,FALSE))</f>
        <v>4</v>
      </c>
      <c r="U428" s="64">
        <f>IFERROR(VLOOKUP(D428,Patents!$B$6:$V$493,12,FALSE)/VLOOKUP(D428,Patents!$B$6:$V$493,13,FALSE),"")</f>
        <v>0.75</v>
      </c>
      <c r="V428" s="64">
        <f>IFERROR(VLOOKUP(D428,Patents!$B$6:$V$493,16,FALSE)/VLOOKUP(D428,Patents!$B$6:$V$493,17,FALSE),"")</f>
        <v>1</v>
      </c>
      <c r="W428" s="56" t="str">
        <f>IF(ISERROR(VLOOKUP(D428,'OFR Regulations'!B:D,3,FALSE)),"",VLOOKUP(D428,'OFR Regulations'!B:D,3,FALSE))</f>
        <v/>
      </c>
      <c r="X428" s="56" t="str">
        <f>IF(ISERROR(VLOOKUP(D428,'Reg List Summary'!$A$2:$D$141,4,FALSE)),"",VLOOKUP(D428,'Reg List Summary'!$A$2:$D$141,4,FALSE))</f>
        <v/>
      </c>
      <c r="Y428" s="56" t="b">
        <f t="shared" si="28"/>
        <v>1</v>
      </c>
      <c r="Z428" s="56">
        <f t="shared" si="27"/>
        <v>0</v>
      </c>
    </row>
    <row r="429" spans="1:26" x14ac:dyDescent="0.3">
      <c r="A429" s="56" t="s">
        <v>1203</v>
      </c>
      <c r="B429" s="56" t="s">
        <v>1092</v>
      </c>
      <c r="C429" s="57" t="s">
        <v>1202</v>
      </c>
      <c r="D429" s="57" t="s">
        <v>49</v>
      </c>
      <c r="E429" s="56">
        <v>37483</v>
      </c>
      <c r="F429" s="62">
        <f>VLOOKUP(D429,Table10[],6,FALSE)</f>
        <v>0</v>
      </c>
      <c r="G429" s="62">
        <f>IF(VLOOKUP(D429,Table10[],9,FALSE)="Y",1,0)</f>
        <v>0</v>
      </c>
      <c r="H429" s="62">
        <f>VLOOKUP(D429,Table10[],4,FALSE)</f>
        <v>0</v>
      </c>
      <c r="I429" s="62">
        <f>IF(VLOOKUP(D429,Table10[],7,FALSE)="L",1,IF(VLOOKUP(D429,Table10[],7,FALSE)="H",1.5, 0))</f>
        <v>0</v>
      </c>
      <c r="J429" s="62">
        <f>IF(VLOOKUP(D429,Table10[],5,FALSE)&gt;0, 1,0)</f>
        <v>1</v>
      </c>
      <c r="K429" s="56" t="s">
        <v>50</v>
      </c>
      <c r="L429" s="56" t="str">
        <f>IF(VLOOKUP(C429,Synonyms!$A$2:$E$490,5,FALSE)=0,"",VLOOKUP(C429,Synonyms!$A$2:$E$490,5,FALSE))</f>
        <v>2-bromodiphenyl ether</v>
      </c>
      <c r="M429" s="56">
        <v>0</v>
      </c>
      <c r="N429" s="56">
        <v>1</v>
      </c>
      <c r="O429" s="56">
        <f t="shared" si="25"/>
        <v>0</v>
      </c>
      <c r="P429" s="56">
        <f t="shared" si="26"/>
        <v>1</v>
      </c>
      <c r="Q429" s="56" t="str">
        <f>IF(VLOOKUP(D429,Table10[],8,FALSE)=0,"",VLOOKUP(D429,Table10[],8,FALSE))</f>
        <v/>
      </c>
      <c r="R429" s="56" t="s">
        <v>1056</v>
      </c>
      <c r="S429" s="56">
        <v>0.96650000000000003</v>
      </c>
      <c r="T429" s="63">
        <f>IF(E429="nan","No CID", VLOOKUP(D429,Patents!$B$6:$V$493,13,FALSE))</f>
        <v>936</v>
      </c>
      <c r="U429" s="64">
        <f>IFERROR(VLOOKUP(D429,Patents!$B$6:$V$493,12,FALSE)/VLOOKUP(D429,Patents!$B$6:$V$493,13,FALSE),"")</f>
        <v>0.71260683760683763</v>
      </c>
      <c r="V429" s="64">
        <f>IFERROR(VLOOKUP(D429,Patents!$B$6:$V$493,16,FALSE)/VLOOKUP(D429,Patents!$B$6:$V$493,17,FALSE),"")</f>
        <v>0.75376884422110557</v>
      </c>
      <c r="W429" s="56" t="str">
        <f>IF(ISERROR(VLOOKUP(D429,'OFR Regulations'!B:D,3,FALSE)),"",VLOOKUP(D429,'OFR Regulations'!B:D,3,FALSE))</f>
        <v/>
      </c>
      <c r="X429" s="56" t="str">
        <f>IF(ISERROR(VLOOKUP(D429,'Reg List Summary'!$A$2:$D$141,4,FALSE)),"",VLOOKUP(D429,'Reg List Summary'!$A$2:$D$141,4,FALSE))</f>
        <v/>
      </c>
      <c r="Y429" s="56" t="b">
        <f t="shared" si="28"/>
        <v>1</v>
      </c>
      <c r="Z429" s="56">
        <f t="shared" si="27"/>
        <v>0</v>
      </c>
    </row>
    <row r="430" spans="1:26" x14ac:dyDescent="0.3">
      <c r="A430" s="56" t="s">
        <v>1205</v>
      </c>
      <c r="B430" s="56" t="s">
        <v>1064</v>
      </c>
      <c r="C430" s="57" t="s">
        <v>1204</v>
      </c>
      <c r="D430" s="57" t="s">
        <v>381</v>
      </c>
      <c r="E430" s="56">
        <v>14778864</v>
      </c>
      <c r="F430" s="62">
        <f>VLOOKUP(D430,Table10[],6,FALSE)</f>
        <v>0</v>
      </c>
      <c r="G430" s="62">
        <f>IF(VLOOKUP(D430,Table10[],9,FALSE)="Y",1,0)</f>
        <v>0</v>
      </c>
      <c r="H430" s="62">
        <f>VLOOKUP(D430,Table10[],4,FALSE)</f>
        <v>0</v>
      </c>
      <c r="I430" s="62">
        <f>IF(VLOOKUP(D430,Table10[],7,FALSE)="L",1,IF(VLOOKUP(D430,Table10[],7,FALSE)="H",1.5, 0))</f>
        <v>0</v>
      </c>
      <c r="J430" s="62">
        <f>IF(VLOOKUP(D430,Table10[],5,FALSE)&gt;0, 1,0)</f>
        <v>1</v>
      </c>
      <c r="K430" s="56" t="s">
        <v>382</v>
      </c>
      <c r="L430" s="56" t="str">
        <f>IF(VLOOKUP(C430,Synonyms!$A$2:$E$490,5,FALSE)=0,"",VLOOKUP(C430,Synonyms!$A$2:$E$490,5,FALSE))</f>
        <v/>
      </c>
      <c r="M430" s="56">
        <v>0</v>
      </c>
      <c r="N430" s="56">
        <v>0</v>
      </c>
      <c r="O430" s="56">
        <f t="shared" si="25"/>
        <v>0</v>
      </c>
      <c r="P430" s="56">
        <f t="shared" si="26"/>
        <v>1</v>
      </c>
      <c r="Q430" s="56" t="str">
        <f>IF(VLOOKUP(D430,Table10[],8,FALSE)=0,"",VLOOKUP(D430,Table10[],8,FALSE))</f>
        <v/>
      </c>
      <c r="R430" s="56" t="s">
        <v>1056</v>
      </c>
      <c r="S430" s="56">
        <v>0.96589999999999998</v>
      </c>
      <c r="T430" s="63">
        <f>IF(E430="nan","No CID", VLOOKUP(D430,Patents!$B$6:$V$493,13,FALSE))</f>
        <v>508</v>
      </c>
      <c r="U430" s="64">
        <f>IFERROR(VLOOKUP(D430,Patents!$B$6:$V$493,12,FALSE)/VLOOKUP(D430,Patents!$B$6:$V$493,13,FALSE),"")</f>
        <v>0.72440944881889768</v>
      </c>
      <c r="V430" s="64">
        <f>IFERROR(VLOOKUP(D430,Patents!$B$6:$V$493,16,FALSE)/VLOOKUP(D430,Patents!$B$6:$V$493,17,FALSE),"")</f>
        <v>0.734375</v>
      </c>
      <c r="W430" s="56" t="str">
        <f>IF(ISERROR(VLOOKUP(D430,'OFR Regulations'!B:D,3,FALSE)),"",VLOOKUP(D430,'OFR Regulations'!B:D,3,FALSE))</f>
        <v/>
      </c>
      <c r="X430" s="56" t="str">
        <f>IF(ISERROR(VLOOKUP(D430,'Reg List Summary'!$A$2:$D$141,4,FALSE)),"",VLOOKUP(D430,'Reg List Summary'!$A$2:$D$141,4,FALSE))</f>
        <v/>
      </c>
      <c r="Y430" s="56" t="b">
        <f t="shared" si="28"/>
        <v>1</v>
      </c>
      <c r="Z430" s="56">
        <f t="shared" si="27"/>
        <v>0</v>
      </c>
    </row>
    <row r="431" spans="1:26" x14ac:dyDescent="0.3">
      <c r="A431" s="56" t="s">
        <v>1507</v>
      </c>
      <c r="B431" s="56" t="s">
        <v>1057</v>
      </c>
      <c r="C431" s="57" t="s">
        <v>1506</v>
      </c>
      <c r="D431" s="57" t="s">
        <v>210</v>
      </c>
      <c r="E431" s="56" t="s">
        <v>1240</v>
      </c>
      <c r="F431" s="62">
        <f>VLOOKUP(D431,Table10[],6,FALSE)</f>
        <v>0</v>
      </c>
      <c r="G431" s="62">
        <f>IF(VLOOKUP(D431,Table10[],9,FALSE)="Y",1,0)</f>
        <v>0</v>
      </c>
      <c r="H431" s="62" t="str">
        <f>VLOOKUP(D431,Table10[],4,FALSE)</f>
        <v>Inactive</v>
      </c>
      <c r="I431" s="62">
        <f>IF(VLOOKUP(D431,Table10[],7,FALSE)="L",1,IF(VLOOKUP(D431,Table10[],7,FALSE)="H",1.5, 0))</f>
        <v>0</v>
      </c>
      <c r="J431" s="62">
        <f>IF(VLOOKUP(D431,Table10[],5,FALSE)&gt;0, 1,0)</f>
        <v>1</v>
      </c>
      <c r="K431" s="56" t="s">
        <v>211</v>
      </c>
      <c r="L431" s="56" t="str">
        <f>IF(VLOOKUP(C431,Synonyms!$A$2:$E$490,5,FALSE)=0,"",VLOOKUP(C431,Synonyms!$A$2:$E$490,5,FALSE))</f>
        <v/>
      </c>
      <c r="M431" s="56">
        <v>0</v>
      </c>
      <c r="N431" s="56">
        <v>0</v>
      </c>
      <c r="O431" s="56">
        <f t="shared" si="25"/>
        <v>0</v>
      </c>
      <c r="P431" s="56">
        <f t="shared" si="26"/>
        <v>2</v>
      </c>
      <c r="Q431" s="56">
        <f>IF(VLOOKUP(D431,Table10[],8,FALSE)=0,"",VLOOKUP(D431,Table10[],8,FALSE))</f>
        <v>1</v>
      </c>
      <c r="R431" s="56" t="s">
        <v>1060</v>
      </c>
      <c r="S431" s="56"/>
      <c r="T431" s="63" t="str">
        <f>IF(E431="nan","No CID", VLOOKUP(D431,Patents!$B$6:$V$493,13,FALSE))</f>
        <v>No CID</v>
      </c>
      <c r="U431" s="64" t="str">
        <f>IFERROR(VLOOKUP(D431,Patents!$B$6:$V$493,12,FALSE)/VLOOKUP(D431,Patents!$B$6:$V$493,13,FALSE),"")</f>
        <v/>
      </c>
      <c r="V431" s="64" t="str">
        <f>IFERROR(VLOOKUP(D431,Patents!$B$6:$V$493,16,FALSE)/VLOOKUP(D431,Patents!$B$6:$V$493,17,FALSE),"")</f>
        <v/>
      </c>
      <c r="W431" s="56">
        <f>IF(ISERROR(VLOOKUP(D431,'OFR Regulations'!B:D,3,FALSE)),"",VLOOKUP(D431,'OFR Regulations'!B:D,3,FALSE))</f>
        <v>2</v>
      </c>
      <c r="X431" s="56">
        <f>IF(ISERROR(VLOOKUP(D431,'Reg List Summary'!$A$2:$D$141,4,FALSE)),"",VLOOKUP(D431,'Reg List Summary'!$A$2:$D$141,4,FALSE))</f>
        <v>2</v>
      </c>
      <c r="Y431" s="56" t="b">
        <f t="shared" si="28"/>
        <v>1</v>
      </c>
      <c r="Z431" s="56">
        <f t="shared" si="27"/>
        <v>0</v>
      </c>
    </row>
    <row r="432" spans="1:26" x14ac:dyDescent="0.3">
      <c r="A432" s="56" t="s">
        <v>1509</v>
      </c>
      <c r="B432" s="56" t="s">
        <v>1095</v>
      </c>
      <c r="C432" s="57" t="s">
        <v>1508</v>
      </c>
      <c r="D432" s="57" t="s">
        <v>877</v>
      </c>
      <c r="E432" s="56">
        <v>97944743</v>
      </c>
      <c r="F432" s="62">
        <f>VLOOKUP(D432,Table10[],6,FALSE)</f>
        <v>0</v>
      </c>
      <c r="G432" s="62">
        <f>IF(VLOOKUP(D432,Table10[],9,FALSE)="Y",1,0)</f>
        <v>0</v>
      </c>
      <c r="H432" s="62">
        <f>VLOOKUP(D432,Table10[],4,FALSE)</f>
        <v>0</v>
      </c>
      <c r="I432" s="62">
        <f>IF(VLOOKUP(D432,Table10[],7,FALSE)="L",1,IF(VLOOKUP(D432,Table10[],7,FALSE)="H",1.5, 0))</f>
        <v>0</v>
      </c>
      <c r="J432" s="62">
        <f>IF(VLOOKUP(D432,Table10[],5,FALSE)&gt;0, 1,0)</f>
        <v>0</v>
      </c>
      <c r="K432" s="56" t="s">
        <v>878</v>
      </c>
      <c r="L432" s="56" t="str">
        <f>IF(VLOOKUP(C432,Synonyms!$A$2:$E$490,5,FALSE)=0,"",VLOOKUP(C432,Synonyms!$A$2:$E$490,5,FALSE))</f>
        <v/>
      </c>
      <c r="M432" s="56">
        <v>0</v>
      </c>
      <c r="N432" s="56">
        <v>0</v>
      </c>
      <c r="O432" s="56">
        <f t="shared" si="25"/>
        <v>0</v>
      </c>
      <c r="P432" s="56">
        <f t="shared" si="26"/>
        <v>0</v>
      </c>
      <c r="Q432" s="56" t="str">
        <f>IF(VLOOKUP(D432,Table10[],8,FALSE)=0,"",VLOOKUP(D432,Table10[],8,FALSE))</f>
        <v/>
      </c>
      <c r="R432" s="56" t="s">
        <v>1056</v>
      </c>
      <c r="S432" s="56">
        <v>0.92449999999999999</v>
      </c>
      <c r="T432" s="63">
        <f>IF(E432="nan","No CID", VLOOKUP(D432,Patents!$B$6:$V$493,13,FALSE))</f>
        <v>0</v>
      </c>
      <c r="U432" s="64" t="str">
        <f>IFERROR(VLOOKUP(D432,Patents!$B$6:$V$493,12,FALSE)/VLOOKUP(D432,Patents!$B$6:$V$493,13,FALSE),"")</f>
        <v/>
      </c>
      <c r="V432" s="64" t="str">
        <f>IFERROR(VLOOKUP(D432,Patents!$B$6:$V$493,16,FALSE)/VLOOKUP(D432,Patents!$B$6:$V$493,17,FALSE),"")</f>
        <v/>
      </c>
      <c r="W432" s="56" t="str">
        <f>IF(ISERROR(VLOOKUP(D432,'OFR Regulations'!B:D,3,FALSE)),"",VLOOKUP(D432,'OFR Regulations'!B:D,3,FALSE))</f>
        <v/>
      </c>
      <c r="X432" s="56" t="str">
        <f>IF(ISERROR(VLOOKUP(D432,'Reg List Summary'!$A$2:$D$141,4,FALSE)),"",VLOOKUP(D432,'Reg List Summary'!$A$2:$D$141,4,FALSE))</f>
        <v/>
      </c>
      <c r="Y432" s="56" t="b">
        <f t="shared" si="28"/>
        <v>1</v>
      </c>
      <c r="Z432" s="56">
        <f t="shared" si="27"/>
        <v>0</v>
      </c>
    </row>
    <row r="433" spans="1:26" x14ac:dyDescent="0.3">
      <c r="A433" s="56" t="s">
        <v>1511</v>
      </c>
      <c r="B433" s="56" t="s">
        <v>1064</v>
      </c>
      <c r="C433" s="57" t="s">
        <v>1510</v>
      </c>
      <c r="D433" s="57" t="s">
        <v>385</v>
      </c>
      <c r="E433" s="56">
        <v>188119</v>
      </c>
      <c r="F433" s="62">
        <f>VLOOKUP(D433,Table10[],6,FALSE)</f>
        <v>0</v>
      </c>
      <c r="G433" s="62">
        <f>IF(VLOOKUP(D433,Table10[],9,FALSE)="Y",1,0)</f>
        <v>0</v>
      </c>
      <c r="H433" s="62">
        <f>VLOOKUP(D433,Table10[],4,FALSE)</f>
        <v>0</v>
      </c>
      <c r="I433" s="62">
        <f>IF(VLOOKUP(D433,Table10[],7,FALSE)="L",1,IF(VLOOKUP(D433,Table10[],7,FALSE)="H",1.5, 0))</f>
        <v>0</v>
      </c>
      <c r="J433" s="62">
        <f>IF(VLOOKUP(D433,Table10[],5,FALSE)&gt;0, 1,0)</f>
        <v>1</v>
      </c>
      <c r="K433" s="56" t="s">
        <v>386</v>
      </c>
      <c r="L433" s="56" t="str">
        <f>IF(VLOOKUP(C433,Synonyms!$A$2:$E$490,5,FALSE)=0,"",VLOOKUP(C433,Synonyms!$A$2:$E$490,5,FALSE))</f>
        <v/>
      </c>
      <c r="M433" s="56">
        <v>0</v>
      </c>
      <c r="N433" s="56">
        <v>0</v>
      </c>
      <c r="O433" s="56">
        <f t="shared" si="25"/>
        <v>0</v>
      </c>
      <c r="P433" s="56">
        <f t="shared" si="26"/>
        <v>1</v>
      </c>
      <c r="Q433" s="56">
        <f>IF(VLOOKUP(D433,Table10[],8,FALSE)=0,"",VLOOKUP(D433,Table10[],8,FALSE))</f>
        <v>2</v>
      </c>
      <c r="R433" s="56" t="s">
        <v>1119</v>
      </c>
      <c r="S433" s="56">
        <v>0.97570000000000001</v>
      </c>
      <c r="T433" s="63">
        <f>IF(E433="nan","No CID", VLOOKUP(D433,Patents!$B$6:$V$493,13,FALSE))</f>
        <v>1</v>
      </c>
      <c r="U433" s="64">
        <f>IFERROR(VLOOKUP(D433,Patents!$B$6:$V$493,12,FALSE)/VLOOKUP(D433,Patents!$B$6:$V$493,13,FALSE),"")</f>
        <v>1</v>
      </c>
      <c r="V433" s="64" t="str">
        <f>IFERROR(VLOOKUP(D433,Patents!$B$6:$V$493,16,FALSE)/VLOOKUP(D433,Patents!$B$6:$V$493,17,FALSE),"")</f>
        <v/>
      </c>
      <c r="W433" s="56" t="str">
        <f>IF(ISERROR(VLOOKUP(D433,'OFR Regulations'!B:D,3,FALSE)),"",VLOOKUP(D433,'OFR Regulations'!B:D,3,FALSE))</f>
        <v/>
      </c>
      <c r="X433" s="56" t="str">
        <f>IF(ISERROR(VLOOKUP(D433,'Reg List Summary'!$A$2:$D$141,4,FALSE)),"",VLOOKUP(D433,'Reg List Summary'!$A$2:$D$141,4,FALSE))</f>
        <v/>
      </c>
      <c r="Y433" s="56" t="b">
        <f t="shared" si="28"/>
        <v>1</v>
      </c>
      <c r="Z433" s="56">
        <f t="shared" si="27"/>
        <v>0</v>
      </c>
    </row>
    <row r="434" spans="1:26" x14ac:dyDescent="0.3">
      <c r="A434" s="56" t="s">
        <v>1207</v>
      </c>
      <c r="B434" s="56" t="s">
        <v>1116</v>
      </c>
      <c r="C434" s="57" t="s">
        <v>1206</v>
      </c>
      <c r="D434" s="57" t="s">
        <v>881</v>
      </c>
      <c r="E434" s="56">
        <v>81804</v>
      </c>
      <c r="F434" s="62">
        <f>VLOOKUP(D434,Table10[],6,FALSE)</f>
        <v>0</v>
      </c>
      <c r="G434" s="62">
        <f>IF(VLOOKUP(D434,Table10[],9,FALSE)="Y",1,0)</f>
        <v>0</v>
      </c>
      <c r="H434" s="62" t="str">
        <f>VLOOKUP(D434,Table10[],4,FALSE)</f>
        <v>Active</v>
      </c>
      <c r="I434" s="62">
        <f>IF(VLOOKUP(D434,Table10[],7,FALSE)="L",1,IF(VLOOKUP(D434,Table10[],7,FALSE)="H",1.5, 0))</f>
        <v>0</v>
      </c>
      <c r="J434" s="62">
        <f>IF(VLOOKUP(D434,Table10[],5,FALSE)&gt;0, 1,0)</f>
        <v>1</v>
      </c>
      <c r="K434" s="56" t="s">
        <v>882</v>
      </c>
      <c r="L434" s="56" t="str">
        <f>IF(VLOOKUP(C434,Synonyms!$A$2:$E$490,5,FALSE)=0,"",VLOOKUP(C434,Synonyms!$A$2:$E$490,5,FALSE))</f>
        <v/>
      </c>
      <c r="M434" s="56">
        <v>0</v>
      </c>
      <c r="N434" s="56">
        <v>0</v>
      </c>
      <c r="O434" s="56">
        <f t="shared" si="25"/>
        <v>1</v>
      </c>
      <c r="P434" s="56">
        <f t="shared" si="26"/>
        <v>1</v>
      </c>
      <c r="Q434" s="56" t="str">
        <f>IF(VLOOKUP(D434,Table10[],8,FALSE)=0,"",VLOOKUP(D434,Table10[],8,FALSE))</f>
        <v/>
      </c>
      <c r="R434" s="56" t="s">
        <v>1119</v>
      </c>
      <c r="S434" s="56">
        <v>0.93510000000000004</v>
      </c>
      <c r="T434" s="63">
        <f>IF(E434="nan","No CID", VLOOKUP(D434,Patents!$B$6:$V$493,13,FALSE))</f>
        <v>1245</v>
      </c>
      <c r="U434" s="64">
        <f>IFERROR(VLOOKUP(D434,Patents!$B$6:$V$493,12,FALSE)/VLOOKUP(D434,Patents!$B$6:$V$493,13,FALSE),"")</f>
        <v>0.77510040160642568</v>
      </c>
      <c r="V434" s="64">
        <f>IFERROR(VLOOKUP(D434,Patents!$B$6:$V$493,16,FALSE)/VLOOKUP(D434,Patents!$B$6:$V$493,17,FALSE),"")</f>
        <v>0.27272727272727271</v>
      </c>
      <c r="W434" s="56" t="str">
        <f>IF(ISERROR(VLOOKUP(D434,'OFR Regulations'!B:D,3,FALSE)),"",VLOOKUP(D434,'OFR Regulations'!B:D,3,FALSE))</f>
        <v/>
      </c>
      <c r="X434" s="56" t="str">
        <f>IF(ISERROR(VLOOKUP(D434,'Reg List Summary'!$A$2:$D$141,4,FALSE)),"",VLOOKUP(D434,'Reg List Summary'!$A$2:$D$141,4,FALSE))</f>
        <v/>
      </c>
      <c r="Y434" s="56" t="b">
        <f t="shared" si="28"/>
        <v>1</v>
      </c>
      <c r="Z434" s="56">
        <f t="shared" si="27"/>
        <v>0</v>
      </c>
    </row>
    <row r="435" spans="1:26" x14ac:dyDescent="0.3">
      <c r="A435" s="56" t="s">
        <v>1209</v>
      </c>
      <c r="B435" s="56" t="s">
        <v>1104</v>
      </c>
      <c r="C435" s="57" t="s">
        <v>1208</v>
      </c>
      <c r="D435" s="57" t="s">
        <v>883</v>
      </c>
      <c r="E435" s="56">
        <v>110990</v>
      </c>
      <c r="F435" s="62">
        <f>VLOOKUP(D435,Table10[],6,FALSE)</f>
        <v>0</v>
      </c>
      <c r="G435" s="62">
        <f>IF(VLOOKUP(D435,Table10[],9,FALSE)="Y",1,0)</f>
        <v>0</v>
      </c>
      <c r="H435" s="62" t="str">
        <f>VLOOKUP(D435,Table10[],4,FALSE)</f>
        <v>Inactive</v>
      </c>
      <c r="I435" s="62">
        <f>IF(VLOOKUP(D435,Table10[],7,FALSE)="L",1,IF(VLOOKUP(D435,Table10[],7,FALSE)="H",1.5, 0))</f>
        <v>0</v>
      </c>
      <c r="J435" s="62">
        <f>IF(VLOOKUP(D435,Table10[],5,FALSE)&gt;0, 1,0)</f>
        <v>0</v>
      </c>
      <c r="K435" s="56" t="s">
        <v>884</v>
      </c>
      <c r="L435" s="56" t="str">
        <f>IF(VLOOKUP(C435,Synonyms!$A$2:$E$490,5,FALSE)=0,"",VLOOKUP(C435,Synonyms!$A$2:$E$490,5,FALSE))</f>
        <v/>
      </c>
      <c r="M435" s="56">
        <v>0</v>
      </c>
      <c r="N435" s="56">
        <v>0</v>
      </c>
      <c r="O435" s="56">
        <f t="shared" si="25"/>
        <v>0</v>
      </c>
      <c r="P435" s="56">
        <f t="shared" si="26"/>
        <v>1</v>
      </c>
      <c r="Q435" s="56">
        <f>IF(VLOOKUP(D435,Table10[],8,FALSE)=0,"",VLOOKUP(D435,Table10[],8,FALSE))</f>
        <v>1</v>
      </c>
      <c r="R435" s="56" t="s">
        <v>1060</v>
      </c>
      <c r="S435" s="56">
        <v>0.92930000000000001</v>
      </c>
      <c r="T435" s="63">
        <f>IF(E435="nan","No CID", VLOOKUP(D435,Patents!$B$6:$V$493,13,FALSE))</f>
        <v>58</v>
      </c>
      <c r="U435" s="64">
        <f>IFERROR(VLOOKUP(D435,Patents!$B$6:$V$493,12,FALSE)/VLOOKUP(D435,Patents!$B$6:$V$493,13,FALSE),"")</f>
        <v>0.86206896551724133</v>
      </c>
      <c r="V435" s="64">
        <f>IFERROR(VLOOKUP(D435,Patents!$B$6:$V$493,16,FALSE)/VLOOKUP(D435,Patents!$B$6:$V$493,17,FALSE),"")</f>
        <v>0.89473684210526316</v>
      </c>
      <c r="W435" s="56" t="str">
        <f>IF(ISERROR(VLOOKUP(D435,'OFR Regulations'!B:D,3,FALSE)),"",VLOOKUP(D435,'OFR Regulations'!B:D,3,FALSE))</f>
        <v/>
      </c>
      <c r="X435" s="56" t="str">
        <f>IF(ISERROR(VLOOKUP(D435,'Reg List Summary'!$A$2:$D$141,4,FALSE)),"",VLOOKUP(D435,'Reg List Summary'!$A$2:$D$141,4,FALSE))</f>
        <v/>
      </c>
      <c r="Y435" s="56" t="b">
        <f t="shared" si="28"/>
        <v>1</v>
      </c>
      <c r="Z435" s="56">
        <f t="shared" si="27"/>
        <v>0</v>
      </c>
    </row>
    <row r="436" spans="1:26" x14ac:dyDescent="0.3">
      <c r="A436" s="56" t="s">
        <v>1513</v>
      </c>
      <c r="B436" s="56" t="s">
        <v>1263</v>
      </c>
      <c r="C436" s="57" t="s">
        <v>1512</v>
      </c>
      <c r="D436" s="57" t="s">
        <v>885</v>
      </c>
      <c r="E436" s="56">
        <v>101683997</v>
      </c>
      <c r="F436" s="62">
        <f>VLOOKUP(D436,Table10[],6,FALSE)</f>
        <v>0</v>
      </c>
      <c r="G436" s="62">
        <f>IF(VLOOKUP(D436,Table10[],9,FALSE)="Y",1,0)</f>
        <v>0</v>
      </c>
      <c r="H436" s="62">
        <f>VLOOKUP(D436,Table10[],4,FALSE)</f>
        <v>0</v>
      </c>
      <c r="I436" s="62">
        <f>IF(VLOOKUP(D436,Table10[],7,FALSE)="L",1,IF(VLOOKUP(D436,Table10[],7,FALSE)="H",1.5, 0))</f>
        <v>0</v>
      </c>
      <c r="J436" s="62">
        <f>IF(VLOOKUP(D436,Table10[],5,FALSE)&gt;0, 1,0)</f>
        <v>0</v>
      </c>
      <c r="K436" s="56" t="s">
        <v>886</v>
      </c>
      <c r="L436" s="56" t="str">
        <f>IF(VLOOKUP(C436,Synonyms!$A$2:$E$490,5,FALSE)=0,"",VLOOKUP(C436,Synonyms!$A$2:$E$490,5,FALSE))</f>
        <v/>
      </c>
      <c r="M436" s="56">
        <v>0</v>
      </c>
      <c r="N436" s="56">
        <v>0</v>
      </c>
      <c r="O436" s="56">
        <f t="shared" si="25"/>
        <v>0</v>
      </c>
      <c r="P436" s="56">
        <f t="shared" si="26"/>
        <v>0</v>
      </c>
      <c r="Q436" s="56">
        <f>IF(VLOOKUP(D436,Table10[],8,FALSE)=0,"",VLOOKUP(D436,Table10[],8,FALSE))</f>
        <v>1</v>
      </c>
      <c r="R436" s="56" t="s">
        <v>1060</v>
      </c>
      <c r="S436" s="56">
        <v>0.9345</v>
      </c>
      <c r="T436" s="63">
        <f>IF(E436="nan","No CID", VLOOKUP(D436,Patents!$B$6:$V$493,13,FALSE))</f>
        <v>0</v>
      </c>
      <c r="U436" s="64" t="str">
        <f>IFERROR(VLOOKUP(D436,Patents!$B$6:$V$493,12,FALSE)/VLOOKUP(D436,Patents!$B$6:$V$493,13,FALSE),"")</f>
        <v/>
      </c>
      <c r="V436" s="64" t="str">
        <f>IFERROR(VLOOKUP(D436,Patents!$B$6:$V$493,16,FALSE)/VLOOKUP(D436,Patents!$B$6:$V$493,17,FALSE),"")</f>
        <v/>
      </c>
      <c r="W436" s="56" t="str">
        <f>IF(ISERROR(VLOOKUP(D436,'OFR Regulations'!B:D,3,FALSE)),"",VLOOKUP(D436,'OFR Regulations'!B:D,3,FALSE))</f>
        <v/>
      </c>
      <c r="X436" s="56" t="str">
        <f>IF(ISERROR(VLOOKUP(D436,'Reg List Summary'!$A$2:$D$141,4,FALSE)),"",VLOOKUP(D436,'Reg List Summary'!$A$2:$D$141,4,FALSE))</f>
        <v/>
      </c>
      <c r="Y436" s="56" t="b">
        <f t="shared" si="28"/>
        <v>1</v>
      </c>
      <c r="Z436" s="56">
        <f t="shared" si="27"/>
        <v>0</v>
      </c>
    </row>
    <row r="437" spans="1:26" x14ac:dyDescent="0.3">
      <c r="A437" s="56" t="s">
        <v>1055</v>
      </c>
      <c r="B437" s="56" t="s">
        <v>1057</v>
      </c>
      <c r="C437" s="57" t="s">
        <v>1054</v>
      </c>
      <c r="D437" s="57" t="s">
        <v>978</v>
      </c>
      <c r="E437" s="56">
        <v>60967</v>
      </c>
      <c r="F437" s="62">
        <f>VLOOKUP(D437,Table10[],6,FALSE)</f>
        <v>0</v>
      </c>
      <c r="G437" s="62">
        <f>IF(VLOOKUP(D437,Table10[],9,FALSE)="Y",1,0)</f>
        <v>0</v>
      </c>
      <c r="H437" s="62">
        <f>VLOOKUP(D437,Table10[],4,FALSE)</f>
        <v>0</v>
      </c>
      <c r="I437" s="62">
        <f>IF(VLOOKUP(D437,Table10[],7,FALSE)="L",1,IF(VLOOKUP(D437,Table10[],7,FALSE)="H",1.5, 0))</f>
        <v>0</v>
      </c>
      <c r="J437" s="62">
        <f>IF(VLOOKUP(D437,Table10[],5,FALSE)&gt;0, 1,0)</f>
        <v>0</v>
      </c>
      <c r="K437" s="56" t="s">
        <v>979</v>
      </c>
      <c r="L437" s="56" t="str">
        <f>IF(VLOOKUP(C437,Synonyms!$A$2:$E$490,5,FALSE)=0,"",VLOOKUP(C437,Synonyms!$A$2:$E$490,5,FALSE))</f>
        <v/>
      </c>
      <c r="M437" s="56">
        <v>0</v>
      </c>
      <c r="N437" s="56">
        <v>0</v>
      </c>
      <c r="O437" s="56">
        <f t="shared" si="25"/>
        <v>0</v>
      </c>
      <c r="P437" s="56">
        <f t="shared" si="26"/>
        <v>0</v>
      </c>
      <c r="Q437" s="56" t="str">
        <f>IF(VLOOKUP(D437,Table10[],8,FALSE)=0,"",VLOOKUP(D437,Table10[],8,FALSE))</f>
        <v/>
      </c>
      <c r="R437" s="56" t="s">
        <v>1056</v>
      </c>
      <c r="S437" s="56">
        <v>0.1226</v>
      </c>
      <c r="T437" s="63">
        <f>IF(E437="nan","No CID", VLOOKUP(D437,Patents!$B$6:$V$493,13,FALSE))</f>
        <v>574</v>
      </c>
      <c r="U437" s="64">
        <f>IFERROR(VLOOKUP(D437,Patents!$B$6:$V$493,12,FALSE)/VLOOKUP(D437,Patents!$B$6:$V$493,13,FALSE),"")</f>
        <v>0.4425087108013937</v>
      </c>
      <c r="V437" s="64">
        <f>IFERROR(VLOOKUP(D437,Patents!$B$6:$V$493,16,FALSE)/VLOOKUP(D437,Patents!$B$6:$V$493,17,FALSE),"")</f>
        <v>0.5</v>
      </c>
      <c r="W437" s="56" t="str">
        <f>IF(ISERROR(VLOOKUP(D437,'OFR Regulations'!B:D,3,FALSE)),"",VLOOKUP(D437,'OFR Regulations'!B:D,3,FALSE))</f>
        <v/>
      </c>
      <c r="X437" s="56" t="str">
        <f>IF(ISERROR(VLOOKUP(D437,'Reg List Summary'!$A$2:$D$141,4,FALSE)),"",VLOOKUP(D437,'Reg List Summary'!$A$2:$D$141,4,FALSE))</f>
        <v/>
      </c>
      <c r="Y437" s="56" t="b">
        <f t="shared" si="28"/>
        <v>1</v>
      </c>
      <c r="Z437" s="56">
        <f t="shared" si="27"/>
        <v>0</v>
      </c>
    </row>
    <row r="438" spans="1:26" x14ac:dyDescent="0.3">
      <c r="A438" s="56" t="s">
        <v>1515</v>
      </c>
      <c r="B438" s="56" t="s">
        <v>1064</v>
      </c>
      <c r="C438" s="57" t="s">
        <v>1514</v>
      </c>
      <c r="D438" s="57" t="s">
        <v>28</v>
      </c>
      <c r="E438" s="56">
        <v>22833419</v>
      </c>
      <c r="F438" s="62">
        <f>VLOOKUP(D438,Table10[],6,FALSE)</f>
        <v>1</v>
      </c>
      <c r="G438" s="62">
        <f>IF(VLOOKUP(D438,Table10[],9,FALSE)="Y",1,0)</f>
        <v>0</v>
      </c>
      <c r="H438" s="62" t="str">
        <f>VLOOKUP(D438,Table10[],4,FALSE)</f>
        <v>Active</v>
      </c>
      <c r="I438" s="62">
        <f>IF(VLOOKUP(D438,Table10[],7,FALSE)="L",1,IF(VLOOKUP(D438,Table10[],7,FALSE)="H",1.5, 0))</f>
        <v>0</v>
      </c>
      <c r="J438" s="62">
        <f>IF(VLOOKUP(D438,Table10[],5,FALSE)&gt;0, 1,0)</f>
        <v>1</v>
      </c>
      <c r="K438" s="56" t="s">
        <v>889</v>
      </c>
      <c r="L438" s="56" t="str">
        <f>IF(VLOOKUP(C438,Synonyms!$A$2:$E$490,5,FALSE)=0,"",VLOOKUP(C438,Synonyms!$A$2:$E$490,5,FALSE))</f>
        <v/>
      </c>
      <c r="M438" s="56">
        <v>0</v>
      </c>
      <c r="N438" s="56">
        <v>0</v>
      </c>
      <c r="O438" s="56">
        <f t="shared" si="25"/>
        <v>2</v>
      </c>
      <c r="P438" s="56">
        <f t="shared" si="26"/>
        <v>1</v>
      </c>
      <c r="Q438" s="56" t="str">
        <f>IF(VLOOKUP(D438,Table10[],8,FALSE)=0,"",VLOOKUP(D438,Table10[],8,FALSE))</f>
        <v/>
      </c>
      <c r="R438" s="56" t="s">
        <v>1119</v>
      </c>
      <c r="S438" s="56">
        <v>0.98140000000000005</v>
      </c>
      <c r="T438" s="63">
        <f>IF(E438="nan","No CID", VLOOKUP(D438,Patents!$B$6:$V$493,13,FALSE))</f>
        <v>10</v>
      </c>
      <c r="U438" s="64">
        <f>IFERROR(VLOOKUP(D438,Patents!$B$6:$V$493,12,FALSE)/VLOOKUP(D438,Patents!$B$6:$V$493,13,FALSE),"")</f>
        <v>1</v>
      </c>
      <c r="V438" s="64" t="str">
        <f>IFERROR(VLOOKUP(D438,Patents!$B$6:$V$493,16,FALSE)/VLOOKUP(D438,Patents!$B$6:$V$493,17,FALSE),"")</f>
        <v/>
      </c>
      <c r="W438" s="56" t="str">
        <f>IF(ISERROR(VLOOKUP(D438,'OFR Regulations'!B:D,3,FALSE)),"",VLOOKUP(D438,'OFR Regulations'!B:D,3,FALSE))</f>
        <v/>
      </c>
      <c r="X438" s="56" t="str">
        <f>IF(ISERROR(VLOOKUP(D438,'Reg List Summary'!$A$2:$D$141,4,FALSE)),"",VLOOKUP(D438,'Reg List Summary'!$A$2:$D$141,4,FALSE))</f>
        <v/>
      </c>
      <c r="Y438" s="56" t="b">
        <f t="shared" si="28"/>
        <v>1</v>
      </c>
      <c r="Z438" s="56">
        <f t="shared" si="27"/>
        <v>1</v>
      </c>
    </row>
    <row r="439" spans="1:26" x14ac:dyDescent="0.3">
      <c r="A439" s="56" t="s">
        <v>1517</v>
      </c>
      <c r="B439" s="56" t="s">
        <v>1064</v>
      </c>
      <c r="C439" s="57" t="s">
        <v>1516</v>
      </c>
      <c r="D439" s="57" t="s">
        <v>890</v>
      </c>
      <c r="E439" s="56">
        <v>93459</v>
      </c>
      <c r="F439" s="62">
        <f>VLOOKUP(D439,Table10[],6,FALSE)</f>
        <v>0</v>
      </c>
      <c r="G439" s="62">
        <f>IF(VLOOKUP(D439,Table10[],9,FALSE)="Y",1,0)</f>
        <v>0</v>
      </c>
      <c r="H439" s="62" t="str">
        <f>VLOOKUP(D439,Table10[],4,FALSE)</f>
        <v>Active</v>
      </c>
      <c r="I439" s="62">
        <f>IF(VLOOKUP(D439,Table10[],7,FALSE)="L",1,IF(VLOOKUP(D439,Table10[],7,FALSE)="H",1.5, 0))</f>
        <v>0</v>
      </c>
      <c r="J439" s="62">
        <f>IF(VLOOKUP(D439,Table10[],5,FALSE)&gt;0, 1,0)</f>
        <v>1</v>
      </c>
      <c r="K439" s="56" t="s">
        <v>891</v>
      </c>
      <c r="L439" s="56" t="str">
        <f>IF(VLOOKUP(C439,Synonyms!$A$2:$E$490,5,FALSE)=0,"",VLOOKUP(C439,Synonyms!$A$2:$E$490,5,FALSE))</f>
        <v/>
      </c>
      <c r="M439" s="56">
        <v>0</v>
      </c>
      <c r="N439" s="56">
        <v>0</v>
      </c>
      <c r="O439" s="56">
        <f t="shared" si="25"/>
        <v>1</v>
      </c>
      <c r="P439" s="56">
        <f t="shared" si="26"/>
        <v>1</v>
      </c>
      <c r="Q439" s="56" t="str">
        <f>IF(VLOOKUP(D439,Table10[],8,FALSE)=0,"",VLOOKUP(D439,Table10[],8,FALSE))</f>
        <v/>
      </c>
      <c r="R439" s="56" t="s">
        <v>1119</v>
      </c>
      <c r="S439" s="56">
        <v>0.98140000000000005</v>
      </c>
      <c r="T439" s="63">
        <f>IF(E439="nan","No CID", VLOOKUP(D439,Patents!$B$6:$V$493,13,FALSE))</f>
        <v>9</v>
      </c>
      <c r="U439" s="64">
        <f>IFERROR(VLOOKUP(D439,Patents!$B$6:$V$493,12,FALSE)/VLOOKUP(D439,Patents!$B$6:$V$493,13,FALSE),"")</f>
        <v>1</v>
      </c>
      <c r="V439" s="64" t="str">
        <f>IFERROR(VLOOKUP(D439,Patents!$B$6:$V$493,16,FALSE)/VLOOKUP(D439,Patents!$B$6:$V$493,17,FALSE),"")</f>
        <v/>
      </c>
      <c r="W439" s="56" t="str">
        <f>IF(ISERROR(VLOOKUP(D439,'OFR Regulations'!B:D,3,FALSE)),"",VLOOKUP(D439,'OFR Regulations'!B:D,3,FALSE))</f>
        <v/>
      </c>
      <c r="X439" s="56" t="str">
        <f>IF(ISERROR(VLOOKUP(D439,'Reg List Summary'!$A$2:$D$141,4,FALSE)),"",VLOOKUP(D439,'Reg List Summary'!$A$2:$D$141,4,FALSE))</f>
        <v/>
      </c>
      <c r="Y439" s="56" t="b">
        <f t="shared" si="28"/>
        <v>1</v>
      </c>
      <c r="Z439" s="56">
        <f t="shared" si="27"/>
        <v>0</v>
      </c>
    </row>
    <row r="440" spans="1:26" x14ac:dyDescent="0.3">
      <c r="A440" s="56" t="s">
        <v>1519</v>
      </c>
      <c r="B440" s="56" t="s">
        <v>1077</v>
      </c>
      <c r="C440" s="57" t="s">
        <v>1518</v>
      </c>
      <c r="D440" s="57" t="s">
        <v>892</v>
      </c>
      <c r="E440" s="56">
        <v>107953</v>
      </c>
      <c r="F440" s="62">
        <f>VLOOKUP(D440,Table10[],6,FALSE)</f>
        <v>0</v>
      </c>
      <c r="G440" s="62">
        <f>IF(VLOOKUP(D440,Table10[],9,FALSE)="Y",1,0)</f>
        <v>0</v>
      </c>
      <c r="H440" s="62">
        <f>VLOOKUP(D440,Table10[],4,FALSE)</f>
        <v>0</v>
      </c>
      <c r="I440" s="62">
        <f>IF(VLOOKUP(D440,Table10[],7,FALSE)="L",1,IF(VLOOKUP(D440,Table10[],7,FALSE)="H",1.5, 0))</f>
        <v>0</v>
      </c>
      <c r="J440" s="62">
        <f>IF(VLOOKUP(D440,Table10[],5,FALSE)&gt;0, 1,0)</f>
        <v>1</v>
      </c>
      <c r="K440" s="56" t="s">
        <v>893</v>
      </c>
      <c r="L440" s="56" t="str">
        <f>IF(VLOOKUP(C440,Synonyms!$A$2:$E$490,5,FALSE)=0,"",VLOOKUP(C440,Synonyms!$A$2:$E$490,5,FALSE))</f>
        <v/>
      </c>
      <c r="M440" s="56">
        <v>0</v>
      </c>
      <c r="N440" s="56">
        <v>0</v>
      </c>
      <c r="O440" s="56">
        <f t="shared" si="25"/>
        <v>0</v>
      </c>
      <c r="P440" s="56">
        <f t="shared" si="26"/>
        <v>1</v>
      </c>
      <c r="Q440" s="56" t="str">
        <f>IF(VLOOKUP(D440,Table10[],8,FALSE)=0,"",VLOOKUP(D440,Table10[],8,FALSE))</f>
        <v/>
      </c>
      <c r="R440" s="56" t="s">
        <v>1056</v>
      </c>
      <c r="S440" s="56">
        <v>0.81779999999999997</v>
      </c>
      <c r="T440" s="63">
        <f>IF(E440="nan","No CID", VLOOKUP(D440,Patents!$B$6:$V$493,13,FALSE))</f>
        <v>10</v>
      </c>
      <c r="U440" s="64">
        <f>IFERROR(VLOOKUP(D440,Patents!$B$6:$V$493,12,FALSE)/VLOOKUP(D440,Patents!$B$6:$V$493,13,FALSE),"")</f>
        <v>1</v>
      </c>
      <c r="V440" s="64">
        <f>IFERROR(VLOOKUP(D440,Patents!$B$6:$V$493,16,FALSE)/VLOOKUP(D440,Patents!$B$6:$V$493,17,FALSE),"")</f>
        <v>1</v>
      </c>
      <c r="W440" s="56">
        <f>IF(ISERROR(VLOOKUP(D440,'OFR Regulations'!B:D,3,FALSE)),"",VLOOKUP(D440,'OFR Regulations'!B:D,3,FALSE))</f>
        <v>1</v>
      </c>
      <c r="X440" s="56">
        <f>IF(ISERROR(VLOOKUP(D440,'Reg List Summary'!$A$2:$D$141,4,FALSE)),"",VLOOKUP(D440,'Reg List Summary'!$A$2:$D$141,4,FALSE))</f>
        <v>1</v>
      </c>
      <c r="Y440" s="56" t="b">
        <f t="shared" si="28"/>
        <v>1</v>
      </c>
      <c r="Z440" s="56">
        <f t="shared" si="27"/>
        <v>0</v>
      </c>
    </row>
    <row r="441" spans="1:26" x14ac:dyDescent="0.3">
      <c r="A441" s="56" t="s">
        <v>1059</v>
      </c>
      <c r="B441" s="56" t="s">
        <v>1061</v>
      </c>
      <c r="C441" s="57" t="s">
        <v>1058</v>
      </c>
      <c r="D441" s="57" t="s">
        <v>2</v>
      </c>
      <c r="E441" s="56">
        <v>6478</v>
      </c>
      <c r="F441" s="62">
        <f>VLOOKUP(D441,Table10[],6,FALSE)</f>
        <v>1</v>
      </c>
      <c r="G441" s="62">
        <f>IF(VLOOKUP(D441,Table10[],9,FALSE)="Y",1,0)</f>
        <v>1</v>
      </c>
      <c r="H441" s="62" t="str">
        <f>VLOOKUP(D441,Table10[],4,FALSE)</f>
        <v>Active</v>
      </c>
      <c r="I441" s="62">
        <f>IF(VLOOKUP(D441,Table10[],7,FALSE)="L",1,IF(VLOOKUP(D441,Table10[],7,FALSE)="H",1.5, 0))</f>
        <v>0</v>
      </c>
      <c r="J441" s="62">
        <f>IF(VLOOKUP(D441,Table10[],5,FALSE)&gt;0, 1,0)</f>
        <v>1</v>
      </c>
      <c r="K441" s="56" t="s">
        <v>894</v>
      </c>
      <c r="L441" s="56" t="str">
        <f>IF(VLOOKUP(C441,Synonyms!$A$2:$E$490,5,FALSE)=0,"",VLOOKUP(C441,Synonyms!$A$2:$E$490,5,FALSE))</f>
        <v>Graphlox; Perchlorocyclopentadiene; HCCPD</v>
      </c>
      <c r="M441" s="56">
        <v>0</v>
      </c>
      <c r="N441" s="56">
        <v>0</v>
      </c>
      <c r="O441" s="56">
        <f t="shared" si="25"/>
        <v>3</v>
      </c>
      <c r="P441" s="56">
        <f t="shared" si="26"/>
        <v>1</v>
      </c>
      <c r="Q441" s="56">
        <f>IF(VLOOKUP(D441,Table10[],8,FALSE)=0,"",VLOOKUP(D441,Table10[],8,FALSE))</f>
        <v>2</v>
      </c>
      <c r="R441" s="56" t="s">
        <v>1060</v>
      </c>
      <c r="S441" s="56">
        <v>0.7712</v>
      </c>
      <c r="T441" s="63">
        <f>IF(E441="nan","No CID", VLOOKUP(D441,Patents!$B$6:$V$493,13,FALSE))</f>
        <v>5554</v>
      </c>
      <c r="U441" s="64">
        <f>IFERROR(VLOOKUP(D441,Patents!$B$6:$V$493,12,FALSE)/VLOOKUP(D441,Patents!$B$6:$V$493,13,FALSE),"")</f>
        <v>0.41159524666906733</v>
      </c>
      <c r="V441" s="64">
        <f>IFERROR(VLOOKUP(D441,Patents!$B$6:$V$493,16,FALSE)/VLOOKUP(D441,Patents!$B$6:$V$493,17,FALSE),"")</f>
        <v>0.52846534653465349</v>
      </c>
      <c r="W441" s="56">
        <f>IF(ISERROR(VLOOKUP(D441,'OFR Regulations'!B:D,3,FALSE)),"",VLOOKUP(D441,'OFR Regulations'!B:D,3,FALSE))</f>
        <v>1</v>
      </c>
      <c r="X441" s="56">
        <f>IF(ISERROR(VLOOKUP(D441,'Reg List Summary'!$A$2:$D$141,4,FALSE)),"",VLOOKUP(D441,'Reg List Summary'!$A$2:$D$141,4,FALSE))</f>
        <v>1</v>
      </c>
      <c r="Y441" s="56" t="b">
        <f t="shared" si="28"/>
        <v>1</v>
      </c>
      <c r="Z441" s="56">
        <f t="shared" si="27"/>
        <v>1</v>
      </c>
    </row>
    <row r="442" spans="1:26" x14ac:dyDescent="0.3">
      <c r="A442" s="56" t="s">
        <v>1063</v>
      </c>
      <c r="B442" s="56" t="s">
        <v>1064</v>
      </c>
      <c r="C442" s="57" t="s">
        <v>1062</v>
      </c>
      <c r="D442" s="57" t="s">
        <v>389</v>
      </c>
      <c r="E442" s="56">
        <v>6538</v>
      </c>
      <c r="F442" s="62">
        <f>VLOOKUP(D442,Table10[],6,FALSE)</f>
        <v>0</v>
      </c>
      <c r="G442" s="62">
        <f>IF(VLOOKUP(D442,Table10[],9,FALSE)="Y",1,0)</f>
        <v>0</v>
      </c>
      <c r="H442" s="62" t="str">
        <f>VLOOKUP(D442,Table10[],4,FALSE)</f>
        <v>Inactive</v>
      </c>
      <c r="I442" s="62">
        <f>IF(VLOOKUP(D442,Table10[],7,FALSE)="L",1,IF(VLOOKUP(D442,Table10[],7,FALSE)="H",1.5, 0))</f>
        <v>0</v>
      </c>
      <c r="J442" s="62">
        <f>IF(VLOOKUP(D442,Table10[],5,FALSE)&gt;0, 1,0)</f>
        <v>1</v>
      </c>
      <c r="K442" s="56" t="s">
        <v>390</v>
      </c>
      <c r="L442" s="56" t="str">
        <f>IF(VLOOKUP(C442,Synonyms!$A$2:$E$490,5,FALSE)=0,"",VLOOKUP(C442,Synonyms!$A$2:$E$490,5,FALSE))</f>
        <v>TDCPP</v>
      </c>
      <c r="M442" s="56">
        <v>0</v>
      </c>
      <c r="N442" s="56">
        <v>0</v>
      </c>
      <c r="O442" s="56">
        <f t="shared" si="25"/>
        <v>0</v>
      </c>
      <c r="P442" s="56">
        <f t="shared" si="26"/>
        <v>2</v>
      </c>
      <c r="Q442" s="56" t="str">
        <f>IF(VLOOKUP(D442,Table10[],8,FALSE)=0,"",VLOOKUP(D442,Table10[],8,FALSE))</f>
        <v/>
      </c>
      <c r="R442" s="56" t="s">
        <v>1060</v>
      </c>
      <c r="S442" s="56">
        <v>0.97250000000000003</v>
      </c>
      <c r="T442" s="63">
        <f>IF(E442="nan","No CID", VLOOKUP(D442,Patents!$B$6:$V$493,13,FALSE))</f>
        <v>6276</v>
      </c>
      <c r="U442" s="64">
        <f>IFERROR(VLOOKUP(D442,Patents!$B$6:$V$493,12,FALSE)/VLOOKUP(D442,Patents!$B$6:$V$493,13,FALSE),"")</f>
        <v>0.6661886551943913</v>
      </c>
      <c r="V442" s="64">
        <f>IFERROR(VLOOKUP(D442,Patents!$B$6:$V$493,16,FALSE)/VLOOKUP(D442,Patents!$B$6:$V$493,17,FALSE),"")</f>
        <v>0.74834922964049888</v>
      </c>
      <c r="W442" s="56" t="str">
        <f>IF(ISERROR(VLOOKUP(D442,'OFR Regulations'!B:D,3,FALSE)),"",VLOOKUP(D442,'OFR Regulations'!B:D,3,FALSE))</f>
        <v/>
      </c>
      <c r="X442" s="56" t="str">
        <f>IF(ISERROR(VLOOKUP(D442,'Reg List Summary'!$A$2:$D$141,4,FALSE)),"",VLOOKUP(D442,'Reg List Summary'!$A$2:$D$141,4,FALSE))</f>
        <v/>
      </c>
      <c r="Y442" s="56" t="b">
        <f t="shared" si="28"/>
        <v>1</v>
      </c>
      <c r="Z442" s="56">
        <f t="shared" si="27"/>
        <v>0</v>
      </c>
    </row>
    <row r="443" spans="1:26" x14ac:dyDescent="0.3">
      <c r="A443" s="56" t="s">
        <v>1066</v>
      </c>
      <c r="B443" s="56" t="s">
        <v>1057</v>
      </c>
      <c r="C443" s="57" t="s">
        <v>1065</v>
      </c>
      <c r="D443" s="57" t="s">
        <v>897</v>
      </c>
      <c r="E443" s="56">
        <v>6588</v>
      </c>
      <c r="F443" s="62">
        <f>VLOOKUP(D443,Table10[],6,FALSE)</f>
        <v>0</v>
      </c>
      <c r="G443" s="62">
        <f>IF(VLOOKUP(D443,Table10[],9,FALSE)="Y",1,0)</f>
        <v>0</v>
      </c>
      <c r="H443" s="62" t="str">
        <f>VLOOKUP(D443,Table10[],4,FALSE)</f>
        <v>Active</v>
      </c>
      <c r="I443" s="62">
        <f>IF(VLOOKUP(D443,Table10[],7,FALSE)="L",1,IF(VLOOKUP(D443,Table10[],7,FALSE)="H",1.5, 0))</f>
        <v>0</v>
      </c>
      <c r="J443" s="62">
        <f>IF(VLOOKUP(D443,Table10[],5,FALSE)&gt;0, 1,0)</f>
        <v>1</v>
      </c>
      <c r="K443" s="56" t="s">
        <v>898</v>
      </c>
      <c r="L443" s="56" t="str">
        <f>IF(VLOOKUP(C443,Synonyms!$A$2:$E$490,5,FALSE)=0,"",VLOOKUP(C443,Synonyms!$A$2:$E$490,5,FALSE))</f>
        <v>BRN 1098321; Acetylene tetrabomide; Muthmann's liquid</v>
      </c>
      <c r="M443" s="56">
        <v>0</v>
      </c>
      <c r="N443" s="56">
        <v>0</v>
      </c>
      <c r="O443" s="56">
        <f t="shared" si="25"/>
        <v>1</v>
      </c>
      <c r="P443" s="56">
        <f t="shared" si="26"/>
        <v>1</v>
      </c>
      <c r="Q443" s="56" t="str">
        <f>IF(VLOOKUP(D443,Table10[],8,FALSE)=0,"",VLOOKUP(D443,Table10[],8,FALSE))</f>
        <v/>
      </c>
      <c r="R443" s="56" t="s">
        <v>1056</v>
      </c>
      <c r="S443" s="56">
        <v>0.41199999999999998</v>
      </c>
      <c r="T443" s="63">
        <f>IF(E443="nan","No CID", VLOOKUP(D443,Patents!$B$6:$V$493,13,FALSE))</f>
        <v>3192</v>
      </c>
      <c r="U443" s="64">
        <f>IFERROR(VLOOKUP(D443,Patents!$B$6:$V$493,12,FALSE)/VLOOKUP(D443,Patents!$B$6:$V$493,13,FALSE),"")</f>
        <v>0.64661654135338342</v>
      </c>
      <c r="V443" s="64">
        <f>IFERROR(VLOOKUP(D443,Patents!$B$6:$V$493,16,FALSE)/VLOOKUP(D443,Patents!$B$6:$V$493,17,FALSE),"")</f>
        <v>0.52976190476190477</v>
      </c>
      <c r="W443" s="56" t="str">
        <f>IF(ISERROR(VLOOKUP(D443,'OFR Regulations'!B:D,3,FALSE)),"",VLOOKUP(D443,'OFR Regulations'!B:D,3,FALSE))</f>
        <v/>
      </c>
      <c r="X443" s="56" t="str">
        <f>IF(ISERROR(VLOOKUP(D443,'Reg List Summary'!$A$2:$D$141,4,FALSE)),"",VLOOKUP(D443,'Reg List Summary'!$A$2:$D$141,4,FALSE))</f>
        <v/>
      </c>
      <c r="Y443" s="56" t="b">
        <f t="shared" si="28"/>
        <v>1</v>
      </c>
      <c r="Z443" s="56">
        <f t="shared" si="27"/>
        <v>0</v>
      </c>
    </row>
    <row r="444" spans="1:26" x14ac:dyDescent="0.3">
      <c r="A444" s="56" t="s">
        <v>1522</v>
      </c>
      <c r="B444" s="56" t="s">
        <v>1077</v>
      </c>
      <c r="C444" s="57" t="s">
        <v>1520</v>
      </c>
      <c r="D444" s="57" t="s">
        <v>899</v>
      </c>
      <c r="E444" s="56">
        <v>53471992</v>
      </c>
      <c r="F444" s="62">
        <f>VLOOKUP(D444,Table10[],6,FALSE)</f>
        <v>0</v>
      </c>
      <c r="G444" s="62">
        <f>IF(VLOOKUP(D444,Table10[],9,FALSE)="Y",1,0)</f>
        <v>0</v>
      </c>
      <c r="H444" s="62">
        <f>VLOOKUP(D444,Table10[],4,FALSE)</f>
        <v>0</v>
      </c>
      <c r="I444" s="62">
        <f>IF(VLOOKUP(D444,Table10[],7,FALSE)="L",1,IF(VLOOKUP(D444,Table10[],7,FALSE)="H",1.5, 0))</f>
        <v>0</v>
      </c>
      <c r="J444" s="62">
        <f>IF(VLOOKUP(D444,Table10[],5,FALSE)&gt;0, 1,0)</f>
        <v>0</v>
      </c>
      <c r="K444" s="56" t="s">
        <v>1521</v>
      </c>
      <c r="L444" s="56" t="str">
        <f>IF(VLOOKUP(C444,Synonyms!$A$2:$E$490,5,FALSE)=0,"",VLOOKUP(C444,Synonyms!$A$2:$E$490,5,FALSE))</f>
        <v/>
      </c>
      <c r="M444" s="56">
        <v>0</v>
      </c>
      <c r="N444" s="56">
        <v>0</v>
      </c>
      <c r="O444" s="56">
        <f t="shared" si="25"/>
        <v>0</v>
      </c>
      <c r="P444" s="56">
        <f t="shared" si="26"/>
        <v>0</v>
      </c>
      <c r="Q444" s="56" t="str">
        <f>IF(VLOOKUP(D444,Table10[],8,FALSE)=0,"",VLOOKUP(D444,Table10[],8,FALSE))</f>
        <v/>
      </c>
      <c r="R444" s="56" t="s">
        <v>1119</v>
      </c>
      <c r="S444" s="56">
        <v>0.99470000000000003</v>
      </c>
      <c r="T444" s="63">
        <f>IF(E444="nan","No CID", VLOOKUP(D444,Patents!$B$6:$V$493,13,FALSE))</f>
        <v>0</v>
      </c>
      <c r="U444" s="64" t="str">
        <f>IFERROR(VLOOKUP(D444,Patents!$B$6:$V$493,12,FALSE)/VLOOKUP(D444,Patents!$B$6:$V$493,13,FALSE),"")</f>
        <v/>
      </c>
      <c r="V444" s="64" t="str">
        <f>IFERROR(VLOOKUP(D444,Patents!$B$6:$V$493,16,FALSE)/VLOOKUP(D444,Patents!$B$6:$V$493,17,FALSE),"")</f>
        <v/>
      </c>
      <c r="W444" s="56" t="str">
        <f>IF(ISERROR(VLOOKUP(D444,'OFR Regulations'!B:D,3,FALSE)),"",VLOOKUP(D444,'OFR Regulations'!B:D,3,FALSE))</f>
        <v/>
      </c>
      <c r="X444" s="56" t="str">
        <f>IF(ISERROR(VLOOKUP(D444,'Reg List Summary'!$A$2:$D$141,4,FALSE)),"",VLOOKUP(D444,'Reg List Summary'!$A$2:$D$141,4,FALSE))</f>
        <v/>
      </c>
      <c r="Y444" s="56" t="b">
        <f t="shared" si="28"/>
        <v>1</v>
      </c>
      <c r="Z444" s="56">
        <f t="shared" si="27"/>
        <v>0</v>
      </c>
    </row>
    <row r="445" spans="1:26" x14ac:dyDescent="0.3">
      <c r="A445" s="56" t="s">
        <v>1525</v>
      </c>
      <c r="B445" s="56" t="s">
        <v>1092</v>
      </c>
      <c r="C445" s="57" t="s">
        <v>1523</v>
      </c>
      <c r="D445" s="57" t="s">
        <v>933</v>
      </c>
      <c r="E445" s="56">
        <v>3086109</v>
      </c>
      <c r="F445" s="62">
        <f>VLOOKUP(D445,Table10[],6,FALSE)</f>
        <v>0</v>
      </c>
      <c r="G445" s="62">
        <f>IF(VLOOKUP(D445,Table10[],9,FALSE)="Y",1,0)</f>
        <v>0</v>
      </c>
      <c r="H445" s="62">
        <f>VLOOKUP(D445,Table10[],4,FALSE)</f>
        <v>0</v>
      </c>
      <c r="I445" s="62">
        <f>IF(VLOOKUP(D445,Table10[],7,FALSE)="L",1,IF(VLOOKUP(D445,Table10[],7,FALSE)="H",1.5, 0))</f>
        <v>0</v>
      </c>
      <c r="J445" s="62">
        <f>IF(VLOOKUP(D445,Table10[],5,FALSE)&gt;0, 1,0)</f>
        <v>0</v>
      </c>
      <c r="K445" s="56" t="s">
        <v>1524</v>
      </c>
      <c r="L445" s="56" t="str">
        <f>IF(VLOOKUP(C445,Synonyms!$A$2:$E$490,5,FALSE)=0,"",VLOOKUP(C445,Synonyms!$A$2:$E$490,5,FALSE))</f>
        <v/>
      </c>
      <c r="M445" s="56">
        <v>0</v>
      </c>
      <c r="N445" s="56">
        <v>0</v>
      </c>
      <c r="O445" s="56">
        <f t="shared" si="25"/>
        <v>0</v>
      </c>
      <c r="P445" s="56">
        <f t="shared" si="26"/>
        <v>0</v>
      </c>
      <c r="Q445" s="56" t="str">
        <f>IF(VLOOKUP(D445,Table10[],8,FALSE)=0,"",VLOOKUP(D445,Table10[],8,FALSE))</f>
        <v/>
      </c>
      <c r="R445" s="56" t="s">
        <v>1119</v>
      </c>
      <c r="S445" s="56">
        <v>0.8982</v>
      </c>
      <c r="T445" s="63">
        <f>IF(E445="nan","No CID", VLOOKUP(D445,Patents!$B$6:$V$493,13,FALSE))</f>
        <v>51</v>
      </c>
      <c r="U445" s="64">
        <f>IFERROR(VLOOKUP(D445,Patents!$B$6:$V$493,12,FALSE)/VLOOKUP(D445,Patents!$B$6:$V$493,13,FALSE),"")</f>
        <v>0.82352941176470584</v>
      </c>
      <c r="V445" s="64">
        <f>IFERROR(VLOOKUP(D445,Patents!$B$6:$V$493,16,FALSE)/VLOOKUP(D445,Patents!$B$6:$V$493,17,FALSE),"")</f>
        <v>1</v>
      </c>
      <c r="W445" s="56" t="str">
        <f>IF(ISERROR(VLOOKUP(D445,'OFR Regulations'!B:D,3,FALSE)),"",VLOOKUP(D445,'OFR Regulations'!B:D,3,FALSE))</f>
        <v/>
      </c>
      <c r="X445" s="56" t="str">
        <f>IF(ISERROR(VLOOKUP(D445,'Reg List Summary'!$A$2:$D$141,4,FALSE)),"",VLOOKUP(D445,'Reg List Summary'!$A$2:$D$141,4,FALSE))</f>
        <v/>
      </c>
      <c r="Y445" s="56" t="b">
        <f t="shared" si="28"/>
        <v>1</v>
      </c>
      <c r="Z445" s="56">
        <f t="shared" si="27"/>
        <v>0</v>
      </c>
    </row>
    <row r="446" spans="1:26" x14ac:dyDescent="0.3">
      <c r="A446" s="56" t="s">
        <v>1068</v>
      </c>
      <c r="B446" s="56" t="s">
        <v>1069</v>
      </c>
      <c r="C446" s="57" t="s">
        <v>1067</v>
      </c>
      <c r="D446" s="57" t="s">
        <v>17</v>
      </c>
      <c r="E446" s="56">
        <v>6618</v>
      </c>
      <c r="F446" s="62">
        <f>VLOOKUP(D446,Table10[],6,FALSE)</f>
        <v>1</v>
      </c>
      <c r="G446" s="62">
        <f>IF(VLOOKUP(D446,Table10[],9,FALSE)="Y",1,0)</f>
        <v>1</v>
      </c>
      <c r="H446" s="62" t="str">
        <f>VLOOKUP(D446,Table10[],4,FALSE)</f>
        <v>Active</v>
      </c>
      <c r="I446" s="62">
        <f>IF(VLOOKUP(D446,Table10[],7,FALSE)="L",1,IF(VLOOKUP(D446,Table10[],7,FALSE)="H",1.5, 0))</f>
        <v>1.5</v>
      </c>
      <c r="J446" s="62">
        <f>IF(VLOOKUP(D446,Table10[],5,FALSE)&gt;0, 1,0)</f>
        <v>1</v>
      </c>
      <c r="K446" s="56" t="s">
        <v>903</v>
      </c>
      <c r="L446" s="56" t="str">
        <f>IF(VLOOKUP(C446,Synonyms!$A$2:$E$490,5,FALSE)=0,"",VLOOKUP(C446,Synonyms!$A$2:$E$490,5,FALSE))</f>
        <v>TBBPA</v>
      </c>
      <c r="M446" s="56">
        <v>0</v>
      </c>
      <c r="N446" s="56">
        <v>0</v>
      </c>
      <c r="O446" s="56">
        <f t="shared" si="25"/>
        <v>4.5</v>
      </c>
      <c r="P446" s="56">
        <f t="shared" si="26"/>
        <v>1</v>
      </c>
      <c r="Q446" s="56">
        <f>IF(VLOOKUP(D446,Table10[],8,FALSE)=0,"",VLOOKUP(D446,Table10[],8,FALSE))</f>
        <v>42</v>
      </c>
      <c r="R446" s="56" t="s">
        <v>1060</v>
      </c>
      <c r="S446" s="56">
        <v>0.88200000000000001</v>
      </c>
      <c r="T446" s="63">
        <f>IF(E446="nan","No CID", VLOOKUP(D446,Patents!$B$6:$V$493,13,FALSE))</f>
        <v>81973</v>
      </c>
      <c r="U446" s="64">
        <f>IFERROR(VLOOKUP(D446,Patents!$B$6:$V$493,12,FALSE)/VLOOKUP(D446,Patents!$B$6:$V$493,13,FALSE),"")</f>
        <v>0.63803935442157789</v>
      </c>
      <c r="V446" s="64">
        <f>IFERROR(VLOOKUP(D446,Patents!$B$6:$V$493,16,FALSE)/VLOOKUP(D446,Patents!$B$6:$V$493,17,FALSE),"")</f>
        <v>0.65622792559453735</v>
      </c>
      <c r="W446" s="56">
        <f>IF(ISERROR(VLOOKUP(D446,'OFR Regulations'!B:D,3,FALSE)),"",VLOOKUP(D446,'OFR Regulations'!B:D,3,FALSE))</f>
        <v>11</v>
      </c>
      <c r="X446" s="56">
        <f>IF(ISERROR(VLOOKUP(D446,'Reg List Summary'!$A$2:$D$141,4,FALSE)),"",VLOOKUP(D446,'Reg List Summary'!$A$2:$D$141,4,FALSE))</f>
        <v>11</v>
      </c>
      <c r="Y446" s="56" t="b">
        <f t="shared" si="28"/>
        <v>1</v>
      </c>
      <c r="Z446" s="56">
        <f t="shared" si="27"/>
        <v>2.5</v>
      </c>
    </row>
    <row r="447" spans="1:26" x14ac:dyDescent="0.3">
      <c r="A447" s="56" t="s">
        <v>1071</v>
      </c>
      <c r="B447" s="56" t="s">
        <v>1069</v>
      </c>
      <c r="C447" s="57" t="s">
        <v>1070</v>
      </c>
      <c r="D447" s="57" t="s">
        <v>904</v>
      </c>
      <c r="E447" s="56">
        <v>6619</v>
      </c>
      <c r="F447" s="62">
        <f>VLOOKUP(D447,Table10[],6,FALSE)</f>
        <v>0</v>
      </c>
      <c r="G447" s="62">
        <f>IF(VLOOKUP(D447,Table10[],9,FALSE)="Y",1,0)</f>
        <v>0</v>
      </c>
      <c r="H447" s="62" t="str">
        <f>VLOOKUP(D447,Table10[],4,FALSE)</f>
        <v>Inactive</v>
      </c>
      <c r="I447" s="62">
        <f>IF(VLOOKUP(D447,Table10[],7,FALSE)="L",1,IF(VLOOKUP(D447,Table10[],7,FALSE)="H",1.5, 0))</f>
        <v>0</v>
      </c>
      <c r="J447" s="62">
        <f>IF(VLOOKUP(D447,Table10[],5,FALSE)&gt;0, 1,0)</f>
        <v>1</v>
      </c>
      <c r="K447" s="56" t="s">
        <v>905</v>
      </c>
      <c r="L447" s="56" t="str">
        <f>IF(VLOOKUP(C447,Synonyms!$A$2:$E$490,5,FALSE)=0,"",VLOOKUP(C447,Synonyms!$A$2:$E$490,5,FALSE))</f>
        <v/>
      </c>
      <c r="M447" s="56">
        <v>0</v>
      </c>
      <c r="N447" s="56">
        <v>0</v>
      </c>
      <c r="O447" s="56">
        <f t="shared" si="25"/>
        <v>0</v>
      </c>
      <c r="P447" s="56">
        <f t="shared" si="26"/>
        <v>2</v>
      </c>
      <c r="Q447" s="56" t="str">
        <f>IF(VLOOKUP(D447,Table10[],8,FALSE)=0,"",VLOOKUP(D447,Table10[],8,FALSE))</f>
        <v/>
      </c>
      <c r="R447" s="56" t="s">
        <v>1060</v>
      </c>
      <c r="S447" s="56">
        <v>0.88200000000000001</v>
      </c>
      <c r="T447" s="63">
        <f>IF(E447="nan","No CID", VLOOKUP(D447,Patents!$B$6:$V$493,13,FALSE))</f>
        <v>25180</v>
      </c>
      <c r="U447" s="64">
        <f>IFERROR(VLOOKUP(D447,Patents!$B$6:$V$493,12,FALSE)/VLOOKUP(D447,Patents!$B$6:$V$493,13,FALSE),"")</f>
        <v>0.5759729944400318</v>
      </c>
      <c r="V447" s="64">
        <f>IFERROR(VLOOKUP(D447,Patents!$B$6:$V$493,16,FALSE)/VLOOKUP(D447,Patents!$B$6:$V$493,17,FALSE),"")</f>
        <v>0.63731982859368919</v>
      </c>
      <c r="W447" s="56">
        <f>IF(ISERROR(VLOOKUP(D447,'OFR Regulations'!B:D,3,FALSE)),"",VLOOKUP(D447,'OFR Regulations'!B:D,3,FALSE))</f>
        <v>1</v>
      </c>
      <c r="X447" s="56">
        <f>IF(ISERROR(VLOOKUP(D447,'Reg List Summary'!$A$2:$D$141,4,FALSE)),"",VLOOKUP(D447,'Reg List Summary'!$A$2:$D$141,4,FALSE))</f>
        <v>1</v>
      </c>
      <c r="Y447" s="56" t="b">
        <f t="shared" si="28"/>
        <v>1</v>
      </c>
      <c r="Z447" s="56">
        <f t="shared" si="27"/>
        <v>0</v>
      </c>
    </row>
    <row r="448" spans="1:26" x14ac:dyDescent="0.3">
      <c r="A448" s="56" t="s">
        <v>1527</v>
      </c>
      <c r="B448" s="56" t="s">
        <v>1104</v>
      </c>
      <c r="C448" s="57" t="s">
        <v>1526</v>
      </c>
      <c r="D448" s="57" t="s">
        <v>906</v>
      </c>
      <c r="E448" s="56">
        <v>20836198</v>
      </c>
      <c r="F448" s="62">
        <f>VLOOKUP(D448,Table10[],6,FALSE)</f>
        <v>0</v>
      </c>
      <c r="G448" s="62">
        <f>IF(VLOOKUP(D448,Table10[],9,FALSE)="Y",1,0)</f>
        <v>0</v>
      </c>
      <c r="H448" s="62">
        <f>VLOOKUP(D448,Table10[],4,FALSE)</f>
        <v>0</v>
      </c>
      <c r="I448" s="62">
        <f>IF(VLOOKUP(D448,Table10[],7,FALSE)="L",1,IF(VLOOKUP(D448,Table10[],7,FALSE)="H",1.5, 0))</f>
        <v>0</v>
      </c>
      <c r="J448" s="62">
        <f>IF(VLOOKUP(D448,Table10[],5,FALSE)&gt;0, 1,0)</f>
        <v>0</v>
      </c>
      <c r="K448" s="56" t="s">
        <v>907</v>
      </c>
      <c r="L448" s="56" t="str">
        <f>IF(VLOOKUP(C448,Synonyms!$A$2:$E$490,5,FALSE)=0,"",VLOOKUP(C448,Synonyms!$A$2:$E$490,5,FALSE))</f>
        <v/>
      </c>
      <c r="M448" s="56">
        <v>0</v>
      </c>
      <c r="N448" s="56">
        <v>0</v>
      </c>
      <c r="O448" s="56">
        <f t="shared" si="25"/>
        <v>0</v>
      </c>
      <c r="P448" s="56">
        <f t="shared" si="26"/>
        <v>0</v>
      </c>
      <c r="Q448" s="56" t="str">
        <f>IF(VLOOKUP(D448,Table10[],8,FALSE)=0,"",VLOOKUP(D448,Table10[],8,FALSE))</f>
        <v/>
      </c>
      <c r="R448" s="56" t="s">
        <v>1056</v>
      </c>
      <c r="S448" s="56">
        <v>0.91339999999999999</v>
      </c>
      <c r="T448" s="63">
        <f>IF(E448="nan","No CID", VLOOKUP(D448,Patents!$B$6:$V$493,13,FALSE))</f>
        <v>25</v>
      </c>
      <c r="U448" s="64">
        <f>IFERROR(VLOOKUP(D448,Patents!$B$6:$V$493,12,FALSE)/VLOOKUP(D448,Patents!$B$6:$V$493,13,FALSE),"")</f>
        <v>1</v>
      </c>
      <c r="V448" s="64">
        <f>IFERROR(VLOOKUP(D448,Patents!$B$6:$V$493,16,FALSE)/VLOOKUP(D448,Patents!$B$6:$V$493,17,FALSE),"")</f>
        <v>1</v>
      </c>
      <c r="W448" s="56" t="str">
        <f>IF(ISERROR(VLOOKUP(D448,'OFR Regulations'!B:D,3,FALSE)),"",VLOOKUP(D448,'OFR Regulations'!B:D,3,FALSE))</f>
        <v/>
      </c>
      <c r="X448" s="56" t="str">
        <f>IF(ISERROR(VLOOKUP(D448,'Reg List Summary'!$A$2:$D$141,4,FALSE)),"",VLOOKUP(D448,'Reg List Summary'!$A$2:$D$141,4,FALSE))</f>
        <v/>
      </c>
      <c r="Y448" s="56" t="b">
        <f t="shared" si="28"/>
        <v>1</v>
      </c>
      <c r="Z448" s="56">
        <f t="shared" si="27"/>
        <v>0</v>
      </c>
    </row>
    <row r="449" spans="1:26" x14ac:dyDescent="0.3">
      <c r="A449" s="56" t="s">
        <v>1529</v>
      </c>
      <c r="B449" s="56" t="s">
        <v>1077</v>
      </c>
      <c r="C449" s="57" t="s">
        <v>1528</v>
      </c>
      <c r="D449" s="57" t="s">
        <v>908</v>
      </c>
      <c r="E449" s="56">
        <v>154482</v>
      </c>
      <c r="F449" s="62">
        <f>VLOOKUP(D449,Table10[],6,FALSE)</f>
        <v>0</v>
      </c>
      <c r="G449" s="62">
        <f>IF(VLOOKUP(D449,Table10[],9,FALSE)="Y",1,0)</f>
        <v>0</v>
      </c>
      <c r="H449" s="62">
        <f>VLOOKUP(D449,Table10[],4,FALSE)</f>
        <v>0</v>
      </c>
      <c r="I449" s="62">
        <f>IF(VLOOKUP(D449,Table10[],7,FALSE)="L",1,IF(VLOOKUP(D449,Table10[],7,FALSE)="H",1.5, 0))</f>
        <v>0</v>
      </c>
      <c r="J449" s="62">
        <f>IF(VLOOKUP(D449,Table10[],5,FALSE)&gt;0, 1,0)</f>
        <v>1</v>
      </c>
      <c r="K449" s="56" t="s">
        <v>909</v>
      </c>
      <c r="L449" s="56" t="str">
        <f>IF(VLOOKUP(C449,Synonyms!$A$2:$E$490,5,FALSE)=0,"",VLOOKUP(C449,Synonyms!$A$2:$E$490,5,FALSE))</f>
        <v/>
      </c>
      <c r="M449" s="56">
        <v>0</v>
      </c>
      <c r="N449" s="56">
        <v>1</v>
      </c>
      <c r="O449" s="56">
        <f t="shared" si="25"/>
        <v>0</v>
      </c>
      <c r="P449" s="56">
        <f t="shared" si="26"/>
        <v>1</v>
      </c>
      <c r="Q449" s="56" t="str">
        <f>IF(VLOOKUP(D449,Table10[],8,FALSE)=0,"",VLOOKUP(D449,Table10[],8,FALSE))</f>
        <v/>
      </c>
      <c r="R449" s="56" t="s">
        <v>1119</v>
      </c>
      <c r="S449" s="56">
        <v>0.98570000000000002</v>
      </c>
      <c r="T449" s="63">
        <f>IF(E449="nan","No CID", VLOOKUP(D449,Patents!$B$6:$V$493,13,FALSE))</f>
        <v>291</v>
      </c>
      <c r="U449" s="64">
        <f>IFERROR(VLOOKUP(D449,Patents!$B$6:$V$493,12,FALSE)/VLOOKUP(D449,Patents!$B$6:$V$493,13,FALSE),"")</f>
        <v>0.49828178694158076</v>
      </c>
      <c r="V449" s="64">
        <f>IFERROR(VLOOKUP(D449,Patents!$B$6:$V$493,16,FALSE)/VLOOKUP(D449,Patents!$B$6:$V$493,17,FALSE),"")</f>
        <v>0.60169491525423724</v>
      </c>
      <c r="W449" s="56">
        <f>IF(ISERROR(VLOOKUP(D449,'OFR Regulations'!B:D,3,FALSE)),"",VLOOKUP(D449,'OFR Regulations'!B:D,3,FALSE))</f>
        <v>1</v>
      </c>
      <c r="X449" s="56">
        <f>IF(ISERROR(VLOOKUP(D449,'Reg List Summary'!$A$2:$D$141,4,FALSE)),"",VLOOKUP(D449,'Reg List Summary'!$A$2:$D$141,4,FALSE))</f>
        <v>1</v>
      </c>
      <c r="Y449" s="56" t="b">
        <f t="shared" si="28"/>
        <v>1</v>
      </c>
      <c r="Z449" s="56">
        <f t="shared" si="27"/>
        <v>0</v>
      </c>
    </row>
    <row r="450" spans="1:26" x14ac:dyDescent="0.3">
      <c r="A450" s="56" t="s">
        <v>1531</v>
      </c>
      <c r="B450" s="56" t="s">
        <v>1092</v>
      </c>
      <c r="C450" s="57" t="s">
        <v>1530</v>
      </c>
      <c r="D450" s="57" t="s">
        <v>247</v>
      </c>
      <c r="E450" s="56">
        <v>15738105</v>
      </c>
      <c r="F450" s="62">
        <f>VLOOKUP(D450,Table10[],6,FALSE)</f>
        <v>0</v>
      </c>
      <c r="G450" s="62">
        <f>IF(VLOOKUP(D450,Table10[],9,FALSE)="Y",1,0)</f>
        <v>0</v>
      </c>
      <c r="H450" s="62">
        <f>VLOOKUP(D450,Table10[],4,FALSE)</f>
        <v>0</v>
      </c>
      <c r="I450" s="62">
        <f>IF(VLOOKUP(D450,Table10[],7,FALSE)="L",1,IF(VLOOKUP(D450,Table10[],7,FALSE)="H",1.5, 0))</f>
        <v>0</v>
      </c>
      <c r="J450" s="62">
        <f>IF(VLOOKUP(D450,Table10[],5,FALSE)&gt;0, 1,0)</f>
        <v>1</v>
      </c>
      <c r="K450" s="56" t="s">
        <v>248</v>
      </c>
      <c r="L450" s="56" t="str">
        <f>IF(VLOOKUP(C450,Synonyms!$A$2:$E$490,5,FALSE)=0,"",VLOOKUP(C450,Synonyms!$A$2:$E$490,5,FALSE))</f>
        <v/>
      </c>
      <c r="M450" s="56">
        <v>0</v>
      </c>
      <c r="N450" s="56">
        <v>1</v>
      </c>
      <c r="O450" s="56">
        <f t="shared" ref="O450:O490" si="29">IF(H450="Active", SUM(F450:G450, I450)+1, SUM(F450:G450, I450))</f>
        <v>0</v>
      </c>
      <c r="P450" s="56">
        <f t="shared" ref="P450:P490" si="30">IF(H450="Inactive", 1+J450, J450)</f>
        <v>1</v>
      </c>
      <c r="Q450" s="56" t="str">
        <f>IF(VLOOKUP(D450,Table10[],8,FALSE)=0,"",VLOOKUP(D450,Table10[],8,FALSE))</f>
        <v/>
      </c>
      <c r="R450" s="56" t="s">
        <v>1119</v>
      </c>
      <c r="S450" s="56">
        <v>0.83399999999999996</v>
      </c>
      <c r="T450" s="63">
        <f>IF(E450="nan","No CID", VLOOKUP(D450,Patents!$B$6:$V$493,13,FALSE))</f>
        <v>56</v>
      </c>
      <c r="U450" s="64">
        <f>IFERROR(VLOOKUP(D450,Patents!$B$6:$V$493,12,FALSE)/VLOOKUP(D450,Patents!$B$6:$V$493,13,FALSE),"")</f>
        <v>0.3392857142857143</v>
      </c>
      <c r="V450" s="64" t="str">
        <f>IFERROR(VLOOKUP(D450,Patents!$B$6:$V$493,16,FALSE)/VLOOKUP(D450,Patents!$B$6:$V$493,17,FALSE),"")</f>
        <v/>
      </c>
      <c r="W450" s="56" t="str">
        <f>IF(ISERROR(VLOOKUP(D450,'OFR Regulations'!B:D,3,FALSE)),"",VLOOKUP(D450,'OFR Regulations'!B:D,3,FALSE))</f>
        <v/>
      </c>
      <c r="X450" s="56" t="str">
        <f>IF(ISERROR(VLOOKUP(D450,'Reg List Summary'!$A$2:$D$141,4,FALSE)),"",VLOOKUP(D450,'Reg List Summary'!$A$2:$D$141,4,FALSE))</f>
        <v/>
      </c>
      <c r="Y450" s="56" t="b">
        <f t="shared" si="28"/>
        <v>1</v>
      </c>
      <c r="Z450" s="56">
        <f t="shared" si="27"/>
        <v>0</v>
      </c>
    </row>
    <row r="451" spans="1:26" x14ac:dyDescent="0.3">
      <c r="A451" s="56" t="s">
        <v>1534</v>
      </c>
      <c r="B451" s="56" t="s">
        <v>1077</v>
      </c>
      <c r="C451" s="57" t="s">
        <v>1532</v>
      </c>
      <c r="D451" s="57" t="s">
        <v>912</v>
      </c>
      <c r="E451" s="56">
        <v>3019500</v>
      </c>
      <c r="F451" s="62">
        <f>VLOOKUP(D451,Table10[],6,FALSE)</f>
        <v>0</v>
      </c>
      <c r="G451" s="62">
        <f>IF(VLOOKUP(D451,Table10[],9,FALSE)="Y",1,0)</f>
        <v>0</v>
      </c>
      <c r="H451" s="62">
        <f>VLOOKUP(D451,Table10[],4,FALSE)</f>
        <v>0</v>
      </c>
      <c r="I451" s="62">
        <f>IF(VLOOKUP(D451,Table10[],7,FALSE)="L",1,IF(VLOOKUP(D451,Table10[],7,FALSE)="H",1.5, 0))</f>
        <v>0</v>
      </c>
      <c r="J451" s="62">
        <f>IF(VLOOKUP(D451,Table10[],5,FALSE)&gt;0, 1,0)</f>
        <v>0</v>
      </c>
      <c r="K451" s="56" t="s">
        <v>1533</v>
      </c>
      <c r="L451" s="56" t="str">
        <f>IF(VLOOKUP(C451,Synonyms!$A$2:$E$490,5,FALSE)=0,"",VLOOKUP(C451,Synonyms!$A$2:$E$490,5,FALSE))</f>
        <v/>
      </c>
      <c r="M451" s="56">
        <v>0</v>
      </c>
      <c r="N451" s="56">
        <v>0</v>
      </c>
      <c r="O451" s="56">
        <f t="shared" si="29"/>
        <v>0</v>
      </c>
      <c r="P451" s="56">
        <f t="shared" si="30"/>
        <v>0</v>
      </c>
      <c r="Q451" s="56" t="str">
        <f>IF(VLOOKUP(D451,Table10[],8,FALSE)=0,"",VLOOKUP(D451,Table10[],8,FALSE))</f>
        <v/>
      </c>
      <c r="R451" s="56" t="s">
        <v>1119</v>
      </c>
      <c r="S451" s="56">
        <v>0.99860000000000004</v>
      </c>
      <c r="T451" s="63">
        <f>IF(E451="nan","No CID", VLOOKUP(D451,Patents!$B$6:$V$493,13,FALSE))</f>
        <v>0</v>
      </c>
      <c r="U451" s="64" t="str">
        <f>IFERROR(VLOOKUP(D451,Patents!$B$6:$V$493,12,FALSE)/VLOOKUP(D451,Patents!$B$6:$V$493,13,FALSE),"")</f>
        <v/>
      </c>
      <c r="V451" s="64" t="str">
        <f>IFERROR(VLOOKUP(D451,Patents!$B$6:$V$493,16,FALSE)/VLOOKUP(D451,Patents!$B$6:$V$493,17,FALSE),"")</f>
        <v/>
      </c>
      <c r="W451" s="56" t="str">
        <f>IF(ISERROR(VLOOKUP(D451,'OFR Regulations'!B:D,3,FALSE)),"",VLOOKUP(D451,'OFR Regulations'!B:D,3,FALSE))</f>
        <v/>
      </c>
      <c r="X451" s="56" t="str">
        <f>IF(ISERROR(VLOOKUP(D451,'Reg List Summary'!$A$2:$D$141,4,FALSE)),"",VLOOKUP(D451,'Reg List Summary'!$A$2:$D$141,4,FALSE))</f>
        <v/>
      </c>
      <c r="Y451" s="56" t="b">
        <f t="shared" si="28"/>
        <v>1</v>
      </c>
      <c r="Z451" s="56">
        <f t="shared" ref="Z451:Z490" si="31">F451+I451</f>
        <v>0</v>
      </c>
    </row>
    <row r="452" spans="1:26" x14ac:dyDescent="0.3">
      <c r="A452" s="56" t="s">
        <v>1536</v>
      </c>
      <c r="B452" s="56" t="s">
        <v>1057</v>
      </c>
      <c r="C452" s="57" t="s">
        <v>1535</v>
      </c>
      <c r="D452" s="57" t="s">
        <v>61</v>
      </c>
      <c r="E452" s="56" t="s">
        <v>1240</v>
      </c>
      <c r="F452" s="62">
        <f>VLOOKUP(D452,Table10[],6,FALSE)</f>
        <v>0</v>
      </c>
      <c r="G452" s="62">
        <f>IF(VLOOKUP(D452,Table10[],9,FALSE)="Y",1,0)</f>
        <v>0</v>
      </c>
      <c r="H452" s="62">
        <f>VLOOKUP(D452,Table10[],4,FALSE)</f>
        <v>0</v>
      </c>
      <c r="I452" s="62">
        <f>IF(VLOOKUP(D452,Table10[],7,FALSE)="L",1,IF(VLOOKUP(D452,Table10[],7,FALSE)="H",1.5, 0))</f>
        <v>0</v>
      </c>
      <c r="J452" s="62">
        <f>IF(VLOOKUP(D452,Table10[],5,FALSE)&gt;0, 1,0)</f>
        <v>1</v>
      </c>
      <c r="K452" s="56" t="s">
        <v>62</v>
      </c>
      <c r="L452" s="56" t="str">
        <f>IF(VLOOKUP(C452,Synonyms!$A$2:$E$490,5,FALSE)=0,"",VLOOKUP(C452,Synonyms!$A$2:$E$490,5,FALSE))</f>
        <v/>
      </c>
      <c r="M452" s="56">
        <v>1</v>
      </c>
      <c r="N452" s="56">
        <v>0</v>
      </c>
      <c r="O452" s="56">
        <f t="shared" si="29"/>
        <v>0</v>
      </c>
      <c r="P452" s="56">
        <f t="shared" si="30"/>
        <v>1</v>
      </c>
      <c r="Q452" s="56">
        <f>IF(VLOOKUP(D452,Table10[],8,FALSE)=0,"",VLOOKUP(D452,Table10[],8,FALSE))</f>
        <v>1</v>
      </c>
      <c r="R452" s="56" t="s">
        <v>1056</v>
      </c>
      <c r="S452" s="56"/>
      <c r="T452" s="63" t="str">
        <f>IF(E452="nan","No CID", VLOOKUP(D452,Patents!$B$6:$V$493,13,FALSE))</f>
        <v>No CID</v>
      </c>
      <c r="U452" s="64" t="str">
        <f>IFERROR(VLOOKUP(D452,Patents!$B$6:$V$493,12,FALSE)/VLOOKUP(D452,Patents!$B$6:$V$493,13,FALSE),"")</f>
        <v/>
      </c>
      <c r="V452" s="64" t="str">
        <f>IFERROR(VLOOKUP(D452,Patents!$B$6:$V$493,16,FALSE)/VLOOKUP(D452,Patents!$B$6:$V$493,17,FALSE),"")</f>
        <v/>
      </c>
      <c r="W452" s="56">
        <f>IF(ISERROR(VLOOKUP(D452,'OFR Regulations'!B:D,3,FALSE)),"",VLOOKUP(D452,'OFR Regulations'!B:D,3,FALSE))</f>
        <v>3</v>
      </c>
      <c r="X452" s="56">
        <f>IF(ISERROR(VLOOKUP(D452,'Reg List Summary'!$A$2:$D$141,4,FALSE)),"",VLOOKUP(D452,'Reg List Summary'!$A$2:$D$141,4,FALSE))</f>
        <v>3</v>
      </c>
      <c r="Y452" s="56" t="b">
        <f t="shared" ref="Y452:Y490" si="32">W452=X452</f>
        <v>1</v>
      </c>
      <c r="Z452" s="56">
        <f t="shared" si="31"/>
        <v>0</v>
      </c>
    </row>
    <row r="453" spans="1:26" x14ac:dyDescent="0.3">
      <c r="A453" s="56" t="s">
        <v>1539</v>
      </c>
      <c r="B453" s="56" t="s">
        <v>1064</v>
      </c>
      <c r="C453" s="57" t="s">
        <v>1537</v>
      </c>
      <c r="D453" s="57" t="s">
        <v>916</v>
      </c>
      <c r="E453" s="56">
        <v>44146879</v>
      </c>
      <c r="F453" s="62">
        <f>VLOOKUP(D453,Table10[],6,FALSE)</f>
        <v>0</v>
      </c>
      <c r="G453" s="62">
        <f>IF(VLOOKUP(D453,Table10[],9,FALSE)="Y",1,0)</f>
        <v>0</v>
      </c>
      <c r="H453" s="62">
        <f>VLOOKUP(D453,Table10[],4,FALSE)</f>
        <v>0</v>
      </c>
      <c r="I453" s="62">
        <f>IF(VLOOKUP(D453,Table10[],7,FALSE)="L",1,IF(VLOOKUP(D453,Table10[],7,FALSE)="H",1.5, 0))</f>
        <v>0</v>
      </c>
      <c r="J453" s="62">
        <f>IF(VLOOKUP(D453,Table10[],5,FALSE)&gt;0, 1,0)</f>
        <v>0</v>
      </c>
      <c r="K453" s="56" t="s">
        <v>1538</v>
      </c>
      <c r="L453" s="56" t="str">
        <f>IF(VLOOKUP(C453,Synonyms!$A$2:$E$490,5,FALSE)=0,"",VLOOKUP(C453,Synonyms!$A$2:$E$490,5,FALSE))</f>
        <v/>
      </c>
      <c r="M453" s="56">
        <v>0</v>
      </c>
      <c r="N453" s="56">
        <v>0</v>
      </c>
      <c r="O453" s="56">
        <f t="shared" si="29"/>
        <v>0</v>
      </c>
      <c r="P453" s="56">
        <f t="shared" si="30"/>
        <v>0</v>
      </c>
      <c r="Q453" s="56" t="str">
        <f>IF(VLOOKUP(D453,Table10[],8,FALSE)=0,"",VLOOKUP(D453,Table10[],8,FALSE))</f>
        <v/>
      </c>
      <c r="R453" s="56" t="s">
        <v>1119</v>
      </c>
      <c r="S453" s="56">
        <v>0.93820000000000003</v>
      </c>
      <c r="T453" s="63">
        <f>IF(E453="nan","No CID", VLOOKUP(D453,Patents!$B$6:$V$493,13,FALSE))</f>
        <v>4</v>
      </c>
      <c r="U453" s="64">
        <f>IFERROR(VLOOKUP(D453,Patents!$B$6:$V$493,12,FALSE)/VLOOKUP(D453,Patents!$B$6:$V$493,13,FALSE),"")</f>
        <v>1</v>
      </c>
      <c r="V453" s="64">
        <f>IFERROR(VLOOKUP(D453,Patents!$B$6:$V$493,16,FALSE)/VLOOKUP(D453,Patents!$B$6:$V$493,17,FALSE),"")</f>
        <v>1</v>
      </c>
      <c r="W453" s="56" t="str">
        <f>IF(ISERROR(VLOOKUP(D453,'OFR Regulations'!B:D,3,FALSE)),"",VLOOKUP(D453,'OFR Regulations'!B:D,3,FALSE))</f>
        <v/>
      </c>
      <c r="X453" s="56" t="str">
        <f>IF(ISERROR(VLOOKUP(D453,'Reg List Summary'!$A$2:$D$141,4,FALSE)),"",VLOOKUP(D453,'Reg List Summary'!$A$2:$D$141,4,FALSE))</f>
        <v/>
      </c>
      <c r="Y453" s="56" t="b">
        <f t="shared" si="32"/>
        <v>1</v>
      </c>
      <c r="Z453" s="56">
        <f t="shared" si="31"/>
        <v>0</v>
      </c>
    </row>
    <row r="454" spans="1:26" x14ac:dyDescent="0.3">
      <c r="A454" s="56" t="s">
        <v>1541</v>
      </c>
      <c r="B454" s="56" t="s">
        <v>1077</v>
      </c>
      <c r="C454" s="57" t="s">
        <v>1540</v>
      </c>
      <c r="D454" s="57" t="s">
        <v>918</v>
      </c>
      <c r="E454" s="56">
        <v>158628</v>
      </c>
      <c r="F454" s="62">
        <f>VLOOKUP(D454,Table10[],6,FALSE)</f>
        <v>0</v>
      </c>
      <c r="G454" s="62">
        <f>IF(VLOOKUP(D454,Table10[],9,FALSE)="Y",1,0)</f>
        <v>0</v>
      </c>
      <c r="H454" s="62">
        <f>VLOOKUP(D454,Table10[],4,FALSE)</f>
        <v>0</v>
      </c>
      <c r="I454" s="62">
        <f>IF(VLOOKUP(D454,Table10[],7,FALSE)="L",1,IF(VLOOKUP(D454,Table10[],7,FALSE)="H",1.5, 0))</f>
        <v>0</v>
      </c>
      <c r="J454" s="62">
        <f>IF(VLOOKUP(D454,Table10[],5,FALSE)&gt;0, 1,0)</f>
        <v>1</v>
      </c>
      <c r="K454" s="56" t="s">
        <v>919</v>
      </c>
      <c r="L454" s="56" t="str">
        <f>IF(VLOOKUP(C454,Synonyms!$A$2:$E$490,5,FALSE)=0,"",VLOOKUP(C454,Synonyms!$A$2:$E$490,5,FALSE))</f>
        <v/>
      </c>
      <c r="M454" s="56">
        <v>0</v>
      </c>
      <c r="N454" s="56">
        <v>0</v>
      </c>
      <c r="O454" s="56">
        <f t="shared" si="29"/>
        <v>0</v>
      </c>
      <c r="P454" s="56">
        <f t="shared" si="30"/>
        <v>1</v>
      </c>
      <c r="Q454" s="56" t="str">
        <f>IF(VLOOKUP(D454,Table10[],8,FALSE)=0,"",VLOOKUP(D454,Table10[],8,FALSE))</f>
        <v/>
      </c>
      <c r="R454" s="56" t="s">
        <v>1056</v>
      </c>
      <c r="S454" s="56">
        <v>0.96519999999999995</v>
      </c>
      <c r="T454" s="63">
        <f>IF(E454="nan","No CID", VLOOKUP(D454,Patents!$B$6:$V$493,13,FALSE))</f>
        <v>0</v>
      </c>
      <c r="U454" s="64" t="str">
        <f>IFERROR(VLOOKUP(D454,Patents!$B$6:$V$493,12,FALSE)/VLOOKUP(D454,Patents!$B$6:$V$493,13,FALSE),"")</f>
        <v/>
      </c>
      <c r="V454" s="64" t="str">
        <f>IFERROR(VLOOKUP(D454,Patents!$B$6:$V$493,16,FALSE)/VLOOKUP(D454,Patents!$B$6:$V$493,17,FALSE),"")</f>
        <v/>
      </c>
      <c r="W454" s="56">
        <f>IF(ISERROR(VLOOKUP(D454,'OFR Regulations'!B:D,3,FALSE)),"",VLOOKUP(D454,'OFR Regulations'!B:D,3,FALSE))</f>
        <v>1</v>
      </c>
      <c r="X454" s="56">
        <f>IF(ISERROR(VLOOKUP(D454,'Reg List Summary'!$A$2:$D$141,4,FALSE)),"",VLOOKUP(D454,'Reg List Summary'!$A$2:$D$141,4,FALSE))</f>
        <v>1</v>
      </c>
      <c r="Y454" s="56" t="b">
        <f t="shared" si="32"/>
        <v>1</v>
      </c>
      <c r="Z454" s="56">
        <f t="shared" si="31"/>
        <v>0</v>
      </c>
    </row>
    <row r="455" spans="1:26" x14ac:dyDescent="0.3">
      <c r="A455" s="56" t="s">
        <v>1543</v>
      </c>
      <c r="B455" s="56" t="s">
        <v>1077</v>
      </c>
      <c r="C455" s="57" t="s">
        <v>1542</v>
      </c>
      <c r="D455" s="57" t="s">
        <v>920</v>
      </c>
      <c r="E455" s="56">
        <v>158630</v>
      </c>
      <c r="F455" s="62">
        <f>VLOOKUP(D455,Table10[],6,FALSE)</f>
        <v>0</v>
      </c>
      <c r="G455" s="62">
        <f>IF(VLOOKUP(D455,Table10[],9,FALSE)="Y",1,0)</f>
        <v>0</v>
      </c>
      <c r="H455" s="62">
        <f>VLOOKUP(D455,Table10[],4,FALSE)</f>
        <v>0</v>
      </c>
      <c r="I455" s="62">
        <f>IF(VLOOKUP(D455,Table10[],7,FALSE)="L",1,IF(VLOOKUP(D455,Table10[],7,FALSE)="H",1.5, 0))</f>
        <v>0</v>
      </c>
      <c r="J455" s="62">
        <f>IF(VLOOKUP(D455,Table10[],5,FALSE)&gt;0, 1,0)</f>
        <v>1</v>
      </c>
      <c r="K455" s="56" t="s">
        <v>921</v>
      </c>
      <c r="L455" s="56" t="str">
        <f>IF(VLOOKUP(C455,Synonyms!$A$2:$E$490,5,FALSE)=0,"",VLOOKUP(C455,Synonyms!$A$2:$E$490,5,FALSE))</f>
        <v/>
      </c>
      <c r="M455" s="56">
        <v>0</v>
      </c>
      <c r="N455" s="56">
        <v>0</v>
      </c>
      <c r="O455" s="56">
        <f t="shared" si="29"/>
        <v>0</v>
      </c>
      <c r="P455" s="56">
        <f t="shared" si="30"/>
        <v>1</v>
      </c>
      <c r="Q455" s="56" t="str">
        <f>IF(VLOOKUP(D455,Table10[],8,FALSE)=0,"",VLOOKUP(D455,Table10[],8,FALSE))</f>
        <v/>
      </c>
      <c r="R455" s="56" t="s">
        <v>1119</v>
      </c>
      <c r="S455" s="56">
        <v>0.99229999999999996</v>
      </c>
      <c r="T455" s="63">
        <f>IF(E455="nan","No CID", VLOOKUP(D455,Patents!$B$6:$V$493,13,FALSE))</f>
        <v>0</v>
      </c>
      <c r="U455" s="64" t="str">
        <f>IFERROR(VLOOKUP(D455,Patents!$B$6:$V$493,12,FALSE)/VLOOKUP(D455,Patents!$B$6:$V$493,13,FALSE),"")</f>
        <v/>
      </c>
      <c r="V455" s="64" t="str">
        <f>IFERROR(VLOOKUP(D455,Patents!$B$6:$V$493,16,FALSE)/VLOOKUP(D455,Patents!$B$6:$V$493,17,FALSE),"")</f>
        <v/>
      </c>
      <c r="W455" s="56">
        <f>IF(ISERROR(VLOOKUP(D455,'OFR Regulations'!B:D,3,FALSE)),"",VLOOKUP(D455,'OFR Regulations'!B:D,3,FALSE))</f>
        <v>1</v>
      </c>
      <c r="X455" s="56">
        <f>IF(ISERROR(VLOOKUP(D455,'Reg List Summary'!$A$2:$D$141,4,FALSE)),"",VLOOKUP(D455,'Reg List Summary'!$A$2:$D$141,4,FALSE))</f>
        <v>1</v>
      </c>
      <c r="Y455" s="56" t="b">
        <f t="shared" si="32"/>
        <v>1</v>
      </c>
      <c r="Z455" s="56">
        <f t="shared" si="31"/>
        <v>0</v>
      </c>
    </row>
    <row r="456" spans="1:26" x14ac:dyDescent="0.3">
      <c r="A456" s="56" t="s">
        <v>1545</v>
      </c>
      <c r="B456" s="56" t="s">
        <v>1057</v>
      </c>
      <c r="C456" s="57" t="s">
        <v>1544</v>
      </c>
      <c r="D456" s="57" t="s">
        <v>402</v>
      </c>
      <c r="E456" s="56" t="s">
        <v>1240</v>
      </c>
      <c r="F456" s="62">
        <f>VLOOKUP(D456,Table10[],6,FALSE)</f>
        <v>0</v>
      </c>
      <c r="G456" s="62">
        <f>IF(VLOOKUP(D456,Table10[],9,FALSE)="Y",1,0)</f>
        <v>0</v>
      </c>
      <c r="H456" s="62">
        <f>VLOOKUP(D456,Table10[],4,FALSE)</f>
        <v>0</v>
      </c>
      <c r="I456" s="62">
        <f>IF(VLOOKUP(D456,Table10[],7,FALSE)="L",1,IF(VLOOKUP(D456,Table10[],7,FALSE)="H",1.5, 0))</f>
        <v>0</v>
      </c>
      <c r="J456" s="62">
        <f>IF(VLOOKUP(D456,Table10[],5,FALSE)&gt;0, 1,0)</f>
        <v>1</v>
      </c>
      <c r="K456" s="56" t="s">
        <v>403</v>
      </c>
      <c r="L456" s="56" t="str">
        <f>IF(VLOOKUP(C456,Synonyms!$A$2:$E$490,5,FALSE)=0,"",VLOOKUP(C456,Synonyms!$A$2:$E$490,5,FALSE))</f>
        <v/>
      </c>
      <c r="M456" s="56">
        <v>1</v>
      </c>
      <c r="N456" s="56">
        <v>0</v>
      </c>
      <c r="O456" s="56">
        <f t="shared" si="29"/>
        <v>0</v>
      </c>
      <c r="P456" s="56">
        <f t="shared" si="30"/>
        <v>1</v>
      </c>
      <c r="Q456" s="56">
        <f>IF(VLOOKUP(D456,Table10[],8,FALSE)=0,"",VLOOKUP(D456,Table10[],8,FALSE))</f>
        <v>1</v>
      </c>
      <c r="R456" s="56" t="s">
        <v>1056</v>
      </c>
      <c r="S456" s="56"/>
      <c r="T456" s="63" t="str">
        <f>IF(E456="nan","No CID", VLOOKUP(D456,Patents!$B$6:$V$493,13,FALSE))</f>
        <v>No CID</v>
      </c>
      <c r="U456" s="64" t="str">
        <f>IFERROR(VLOOKUP(D456,Patents!$B$6:$V$493,12,FALSE)/VLOOKUP(D456,Patents!$B$6:$V$493,13,FALSE),"")</f>
        <v/>
      </c>
      <c r="V456" s="64" t="str">
        <f>IFERROR(VLOOKUP(D456,Patents!$B$6:$V$493,16,FALSE)/VLOOKUP(D456,Patents!$B$6:$V$493,17,FALSE),"")</f>
        <v/>
      </c>
      <c r="W456" s="56">
        <f>IF(ISERROR(VLOOKUP(D456,'OFR Regulations'!B:D,3,FALSE)),"",VLOOKUP(D456,'OFR Regulations'!B:D,3,FALSE))</f>
        <v>1</v>
      </c>
      <c r="X456" s="56">
        <f>IF(ISERROR(VLOOKUP(D456,'Reg List Summary'!$A$2:$D$141,4,FALSE)),"",VLOOKUP(D456,'Reg List Summary'!$A$2:$D$141,4,FALSE))</f>
        <v>1</v>
      </c>
      <c r="Y456" s="56" t="b">
        <f t="shared" si="32"/>
        <v>1</v>
      </c>
      <c r="Z456" s="56">
        <f t="shared" si="31"/>
        <v>0</v>
      </c>
    </row>
    <row r="457" spans="1:26" x14ac:dyDescent="0.3">
      <c r="A457" s="56" t="s">
        <v>1547</v>
      </c>
      <c r="B457" s="56" t="s">
        <v>1057</v>
      </c>
      <c r="C457" s="57" t="s">
        <v>1546</v>
      </c>
      <c r="D457" s="57" t="s">
        <v>980</v>
      </c>
      <c r="E457" s="56" t="s">
        <v>1240</v>
      </c>
      <c r="F457" s="62">
        <f>VLOOKUP(D457,Table10[],6,FALSE)</f>
        <v>0</v>
      </c>
      <c r="G457" s="62">
        <f>IF(VLOOKUP(D457,Table10[],9,FALSE)="Y",1,0)</f>
        <v>0</v>
      </c>
      <c r="H457" s="62">
        <f>VLOOKUP(D457,Table10[],4,FALSE)</f>
        <v>0</v>
      </c>
      <c r="I457" s="62">
        <f>IF(VLOOKUP(D457,Table10[],7,FALSE)="L",1,IF(VLOOKUP(D457,Table10[],7,FALSE)="H",1.5, 0))</f>
        <v>0</v>
      </c>
      <c r="J457" s="62">
        <f>IF(VLOOKUP(D457,Table10[],5,FALSE)&gt;0, 1,0)</f>
        <v>0</v>
      </c>
      <c r="K457" s="56" t="s">
        <v>981</v>
      </c>
      <c r="L457" s="56" t="str">
        <f>IF(VLOOKUP(C457,Synonyms!$A$2:$E$490,5,FALSE)=0,"",VLOOKUP(C457,Synonyms!$A$2:$E$490,5,FALSE))</f>
        <v/>
      </c>
      <c r="M457" s="56">
        <v>1</v>
      </c>
      <c r="N457" s="56">
        <v>0</v>
      </c>
      <c r="O457" s="56">
        <f t="shared" si="29"/>
        <v>0</v>
      </c>
      <c r="P457" s="56">
        <f t="shared" si="30"/>
        <v>0</v>
      </c>
      <c r="Q457" s="56" t="str">
        <f>IF(VLOOKUP(D457,Table10[],8,FALSE)=0,"",VLOOKUP(D457,Table10[],8,FALSE))</f>
        <v/>
      </c>
      <c r="R457" s="56" t="s">
        <v>1119</v>
      </c>
      <c r="S457" s="56"/>
      <c r="T457" s="63" t="str">
        <f>IF(E457="nan","No CID", VLOOKUP(D457,Patents!$B$6:$V$493,13,FALSE))</f>
        <v>No CID</v>
      </c>
      <c r="U457" s="64" t="str">
        <f>IFERROR(VLOOKUP(D457,Patents!$B$6:$V$493,12,FALSE)/VLOOKUP(D457,Patents!$B$6:$V$493,13,FALSE),"")</f>
        <v/>
      </c>
      <c r="V457" s="64" t="str">
        <f>IFERROR(VLOOKUP(D457,Patents!$B$6:$V$493,16,FALSE)/VLOOKUP(D457,Patents!$B$6:$V$493,17,FALSE),"")</f>
        <v/>
      </c>
      <c r="W457" s="56" t="str">
        <f>IF(ISERROR(VLOOKUP(D457,'OFR Regulations'!B:D,3,FALSE)),"",VLOOKUP(D457,'OFR Regulations'!B:D,3,FALSE))</f>
        <v/>
      </c>
      <c r="X457" s="56" t="str">
        <f>IF(ISERROR(VLOOKUP(D457,'Reg List Summary'!$A$2:$D$141,4,FALSE)),"",VLOOKUP(D457,'Reg List Summary'!$A$2:$D$141,4,FALSE))</f>
        <v/>
      </c>
      <c r="Y457" s="56" t="b">
        <f t="shared" si="32"/>
        <v>1</v>
      </c>
      <c r="Z457" s="56">
        <f t="shared" si="31"/>
        <v>0</v>
      </c>
    </row>
    <row r="458" spans="1:26" x14ac:dyDescent="0.3">
      <c r="A458" s="56" t="s">
        <v>1549</v>
      </c>
      <c r="B458" s="56" t="s">
        <v>1074</v>
      </c>
      <c r="C458" s="57" t="s">
        <v>1548</v>
      </c>
      <c r="D458" s="57" t="s">
        <v>12</v>
      </c>
      <c r="E458" s="56">
        <v>10985889</v>
      </c>
      <c r="F458" s="62">
        <f>VLOOKUP(D458,Table10[],6,FALSE)</f>
        <v>1</v>
      </c>
      <c r="G458" s="62">
        <f>IF(VLOOKUP(D458,Table10[],9,FALSE)="Y",1,0)</f>
        <v>0</v>
      </c>
      <c r="H458" s="62" t="str">
        <f>VLOOKUP(D458,Table10[],4,FALSE)</f>
        <v>Active</v>
      </c>
      <c r="I458" s="62">
        <f>IF(VLOOKUP(D458,Table10[],7,FALSE)="L",1,IF(VLOOKUP(D458,Table10[],7,FALSE)="H",1.5, 0))</f>
        <v>1.5</v>
      </c>
      <c r="J458" s="62">
        <f>IF(VLOOKUP(D458,Table10[],5,FALSE)&gt;0, 1,0)</f>
        <v>1</v>
      </c>
      <c r="K458" s="56" t="s">
        <v>926</v>
      </c>
      <c r="L458" s="56" t="str">
        <f>IF(VLOOKUP(C458,Synonyms!$A$2:$E$490,5,FALSE)=0,"",VLOOKUP(C458,Synonyms!$A$2:$E$490,5,FALSE))</f>
        <v>FIREMASTER 2100; Saytex 8010</v>
      </c>
      <c r="M458" s="56">
        <v>0</v>
      </c>
      <c r="N458" s="56">
        <v>0</v>
      </c>
      <c r="O458" s="56">
        <f t="shared" si="29"/>
        <v>3.5</v>
      </c>
      <c r="P458" s="56">
        <f t="shared" si="30"/>
        <v>1</v>
      </c>
      <c r="Q458" s="56">
        <f>IF(VLOOKUP(D458,Table10[],8,FALSE)=0,"",VLOOKUP(D458,Table10[],8,FALSE))</f>
        <v>23</v>
      </c>
      <c r="R458" s="56" t="s">
        <v>1060</v>
      </c>
      <c r="S458" s="56">
        <v>0.95069999999999999</v>
      </c>
      <c r="T458" s="63">
        <f>IF(E458="nan","No CID", VLOOKUP(D458,Patents!$B$6:$V$493,13,FALSE))</f>
        <v>1008</v>
      </c>
      <c r="U458" s="64">
        <f>IFERROR(VLOOKUP(D458,Patents!$B$6:$V$493,12,FALSE)/VLOOKUP(D458,Patents!$B$6:$V$493,13,FALSE),"")</f>
        <v>0.93948412698412698</v>
      </c>
      <c r="V458" s="64">
        <f>IFERROR(VLOOKUP(D458,Patents!$B$6:$V$493,16,FALSE)/VLOOKUP(D458,Patents!$B$6:$V$493,17,FALSE),"")</f>
        <v>0.93103448275862066</v>
      </c>
      <c r="W458" s="56">
        <f>IF(ISERROR(VLOOKUP(D458,'OFR Regulations'!B:D,3,FALSE)),"",VLOOKUP(D458,'OFR Regulations'!B:D,3,FALSE))</f>
        <v>6</v>
      </c>
      <c r="X458" s="56">
        <f>IF(ISERROR(VLOOKUP(D458,'Reg List Summary'!$A$2:$D$141,4,FALSE)),"",VLOOKUP(D458,'Reg List Summary'!$A$2:$D$141,4,FALSE))</f>
        <v>6</v>
      </c>
      <c r="Y458" s="56" t="b">
        <f t="shared" si="32"/>
        <v>1</v>
      </c>
      <c r="Z458" s="56">
        <f t="shared" si="31"/>
        <v>2.5</v>
      </c>
    </row>
    <row r="459" spans="1:26" x14ac:dyDescent="0.3">
      <c r="A459" s="56" t="s">
        <v>1552</v>
      </c>
      <c r="B459" s="56" t="s">
        <v>1057</v>
      </c>
      <c r="C459" s="57" t="s">
        <v>1550</v>
      </c>
      <c r="D459" s="57" t="s">
        <v>857</v>
      </c>
      <c r="E459" s="56" t="s">
        <v>1240</v>
      </c>
      <c r="F459" s="62">
        <f>VLOOKUP(D459,Table10[],6,FALSE)</f>
        <v>0</v>
      </c>
      <c r="G459" s="62">
        <f>IF(VLOOKUP(D459,Table10[],9,FALSE)="Y",1,0)</f>
        <v>0</v>
      </c>
      <c r="H459" s="62">
        <f>VLOOKUP(D459,Table10[],4,FALSE)</f>
        <v>0</v>
      </c>
      <c r="I459" s="62">
        <f>IF(VLOOKUP(D459,Table10[],7,FALSE)="L",1,IF(VLOOKUP(D459,Table10[],7,FALSE)="H",1.5, 0))</f>
        <v>0</v>
      </c>
      <c r="J459" s="62">
        <f>IF(VLOOKUP(D459,Table10[],5,FALSE)&gt;0, 1,0)</f>
        <v>1</v>
      </c>
      <c r="K459" s="56" t="s">
        <v>1551</v>
      </c>
      <c r="L459" s="56" t="str">
        <f>IF(VLOOKUP(C459,Synonyms!$A$2:$E$490,5,FALSE)=0,"",VLOOKUP(C459,Synonyms!$A$2:$E$490,5,FALSE))</f>
        <v/>
      </c>
      <c r="M459" s="56">
        <v>1</v>
      </c>
      <c r="N459" s="56">
        <v>0</v>
      </c>
      <c r="O459" s="56">
        <f t="shared" si="29"/>
        <v>0</v>
      </c>
      <c r="P459" s="56">
        <f t="shared" si="30"/>
        <v>1</v>
      </c>
      <c r="Q459" s="56" t="str">
        <f>IF(VLOOKUP(D459,Table10[],8,FALSE)=0,"",VLOOKUP(D459,Table10[],8,FALSE))</f>
        <v/>
      </c>
      <c r="R459" s="56" t="s">
        <v>1119</v>
      </c>
      <c r="S459" s="56"/>
      <c r="T459" s="63" t="str">
        <f>IF(E459="nan","No CID", VLOOKUP(D459,Patents!$B$6:$V$493,13,FALSE))</f>
        <v>No CID</v>
      </c>
      <c r="U459" s="64" t="str">
        <f>IFERROR(VLOOKUP(D459,Patents!$B$6:$V$493,12,FALSE)/VLOOKUP(D459,Patents!$B$6:$V$493,13,FALSE),"")</f>
        <v/>
      </c>
      <c r="V459" s="64" t="str">
        <f>IFERROR(VLOOKUP(D459,Patents!$B$6:$V$493,16,FALSE)/VLOOKUP(D459,Patents!$B$6:$V$493,17,FALSE),"")</f>
        <v/>
      </c>
      <c r="W459" s="56" t="str">
        <f>IF(ISERROR(VLOOKUP(D459,'OFR Regulations'!B:D,3,FALSE)),"",VLOOKUP(D459,'OFR Regulations'!B:D,3,FALSE))</f>
        <v/>
      </c>
      <c r="X459" s="56" t="str">
        <f>IF(ISERROR(VLOOKUP(D459,'Reg List Summary'!$A$2:$D$141,4,FALSE)),"",VLOOKUP(D459,'Reg List Summary'!$A$2:$D$141,4,FALSE))</f>
        <v/>
      </c>
      <c r="Y459" s="56" t="b">
        <f t="shared" si="32"/>
        <v>1</v>
      </c>
      <c r="Z459" s="56">
        <f t="shared" si="31"/>
        <v>0</v>
      </c>
    </row>
    <row r="460" spans="1:26" x14ac:dyDescent="0.3">
      <c r="A460" s="56" t="s">
        <v>1073</v>
      </c>
      <c r="B460" s="56" t="s">
        <v>1074</v>
      </c>
      <c r="C460" s="57" t="s">
        <v>1072</v>
      </c>
      <c r="D460" s="57" t="s">
        <v>929</v>
      </c>
      <c r="E460" s="56">
        <v>6800</v>
      </c>
      <c r="F460" s="62">
        <f>VLOOKUP(D460,Table10[],6,FALSE)</f>
        <v>0</v>
      </c>
      <c r="G460" s="62">
        <f>IF(VLOOKUP(D460,Table10[],9,FALSE)="Y",1,0)</f>
        <v>0</v>
      </c>
      <c r="H460" s="62" t="str">
        <f>VLOOKUP(D460,Table10[],4,FALSE)</f>
        <v>Inactive</v>
      </c>
      <c r="I460" s="62">
        <f>IF(VLOOKUP(D460,Table10[],7,FALSE)="L",1,IF(VLOOKUP(D460,Table10[],7,FALSE)="H",1.5, 0))</f>
        <v>0</v>
      </c>
      <c r="J460" s="62">
        <f>IF(VLOOKUP(D460,Table10[],5,FALSE)&gt;0, 1,0)</f>
        <v>1</v>
      </c>
      <c r="K460" s="56" t="s">
        <v>930</v>
      </c>
      <c r="L460" s="56" t="str">
        <f>IF(VLOOKUP(C460,Synonyms!$A$2:$E$490,5,FALSE)=0,"",VLOOKUP(C460,Synonyms!$A$2:$E$490,5,FALSE))</f>
        <v>BRN 3133073</v>
      </c>
      <c r="M460" s="56">
        <v>0</v>
      </c>
      <c r="N460" s="56">
        <v>0</v>
      </c>
      <c r="O460" s="56">
        <f t="shared" si="29"/>
        <v>0</v>
      </c>
      <c r="P460" s="56">
        <f t="shared" si="30"/>
        <v>2</v>
      </c>
      <c r="Q460" s="56">
        <f>IF(VLOOKUP(D460,Table10[],8,FALSE)=0,"",VLOOKUP(D460,Table10[],8,FALSE))</f>
        <v>9</v>
      </c>
      <c r="R460" s="56" t="s">
        <v>1060</v>
      </c>
      <c r="S460" s="56">
        <v>0.95069999999999999</v>
      </c>
      <c r="T460" s="63">
        <f>IF(E460="nan","No CID", VLOOKUP(D460,Patents!$B$6:$V$493,13,FALSE))</f>
        <v>390</v>
      </c>
      <c r="U460" s="64">
        <f>IFERROR(VLOOKUP(D460,Patents!$B$6:$V$493,12,FALSE)/VLOOKUP(D460,Patents!$B$6:$V$493,13,FALSE),"")</f>
        <v>0.76410256410256405</v>
      </c>
      <c r="V460" s="64">
        <f>IFERROR(VLOOKUP(D460,Patents!$B$6:$V$493,16,FALSE)/VLOOKUP(D460,Patents!$B$6:$V$493,17,FALSE),"")</f>
        <v>0.78191489361702127</v>
      </c>
      <c r="W460" s="56">
        <f>IF(ISERROR(VLOOKUP(D460,'OFR Regulations'!B:D,3,FALSE)),"",VLOOKUP(D460,'OFR Regulations'!B:D,3,FALSE))</f>
        <v>2</v>
      </c>
      <c r="X460" s="56">
        <f>IF(ISERROR(VLOOKUP(D460,'Reg List Summary'!$A$2:$D$141,4,FALSE)),"",VLOOKUP(D460,'Reg List Summary'!$A$2:$D$141,4,FALSE))</f>
        <v>2</v>
      </c>
      <c r="Y460" s="56" t="b">
        <f t="shared" si="32"/>
        <v>1</v>
      </c>
      <c r="Z460" s="56">
        <f t="shared" si="31"/>
        <v>0</v>
      </c>
    </row>
    <row r="461" spans="1:26" x14ac:dyDescent="0.3">
      <c r="A461" s="56" t="s">
        <v>1554</v>
      </c>
      <c r="B461" s="56" t="s">
        <v>1057</v>
      </c>
      <c r="C461" s="57" t="s">
        <v>1553</v>
      </c>
      <c r="D461" s="57" t="s">
        <v>65</v>
      </c>
      <c r="E461" s="56" t="s">
        <v>1240</v>
      </c>
      <c r="F461" s="62">
        <f>VLOOKUP(D461,Table10[],6,FALSE)</f>
        <v>0</v>
      </c>
      <c r="G461" s="62">
        <f>IF(VLOOKUP(D461,Table10[],9,FALSE)="Y",1,0)</f>
        <v>0</v>
      </c>
      <c r="H461" s="62">
        <f>VLOOKUP(D461,Table10[],4,FALSE)</f>
        <v>0</v>
      </c>
      <c r="I461" s="62">
        <f>IF(VLOOKUP(D461,Table10[],7,FALSE)="L",1,IF(VLOOKUP(D461,Table10[],7,FALSE)="H",1.5, 0))</f>
        <v>0</v>
      </c>
      <c r="J461" s="62">
        <f>IF(VLOOKUP(D461,Table10[],5,FALSE)&gt;0, 1,0)</f>
        <v>1</v>
      </c>
      <c r="K461" s="56" t="s">
        <v>66</v>
      </c>
      <c r="L461" s="56" t="str">
        <f>IF(VLOOKUP(C461,Synonyms!$A$2:$E$490,5,FALSE)=0,"",VLOOKUP(C461,Synonyms!$A$2:$E$490,5,FALSE))</f>
        <v/>
      </c>
      <c r="M461" s="56">
        <v>1</v>
      </c>
      <c r="N461" s="56">
        <v>0</v>
      </c>
      <c r="O461" s="56">
        <f t="shared" si="29"/>
        <v>0</v>
      </c>
      <c r="P461" s="56">
        <f t="shared" si="30"/>
        <v>1</v>
      </c>
      <c r="Q461" s="56">
        <f>IF(VLOOKUP(D461,Table10[],8,FALSE)=0,"",VLOOKUP(D461,Table10[],8,FALSE))</f>
        <v>1</v>
      </c>
      <c r="R461" s="56" t="s">
        <v>1056</v>
      </c>
      <c r="S461" s="56"/>
      <c r="T461" s="63" t="str">
        <f>IF(E461="nan","No CID", VLOOKUP(D461,Patents!$B$6:$V$493,13,FALSE))</f>
        <v>No CID</v>
      </c>
      <c r="U461" s="64" t="str">
        <f>IFERROR(VLOOKUP(D461,Patents!$B$6:$V$493,12,FALSE)/VLOOKUP(D461,Patents!$B$6:$V$493,13,FALSE),"")</f>
        <v/>
      </c>
      <c r="V461" s="64" t="str">
        <f>IFERROR(VLOOKUP(D461,Patents!$B$6:$V$493,16,FALSE)/VLOOKUP(D461,Patents!$B$6:$V$493,17,FALSE),"")</f>
        <v/>
      </c>
      <c r="W461" s="56">
        <f>IF(ISERROR(VLOOKUP(D461,'OFR Regulations'!B:D,3,FALSE)),"",VLOOKUP(D461,'OFR Regulations'!B:D,3,FALSE))</f>
        <v>3</v>
      </c>
      <c r="X461" s="56">
        <f>IF(ISERROR(VLOOKUP(D461,'Reg List Summary'!$A$2:$D$141,4,FALSE)),"",VLOOKUP(D461,'Reg List Summary'!$A$2:$D$141,4,FALSE))</f>
        <v>3</v>
      </c>
      <c r="Y461" s="56" t="b">
        <f t="shared" si="32"/>
        <v>1</v>
      </c>
      <c r="Z461" s="56">
        <f t="shared" si="31"/>
        <v>0</v>
      </c>
    </row>
    <row r="462" spans="1:26" x14ac:dyDescent="0.3">
      <c r="A462" s="56" t="s">
        <v>1556</v>
      </c>
      <c r="B462" s="56" t="s">
        <v>1092</v>
      </c>
      <c r="C462" s="57" t="s">
        <v>1555</v>
      </c>
      <c r="D462" s="57" t="s">
        <v>972</v>
      </c>
      <c r="E462" s="56">
        <v>6537506</v>
      </c>
      <c r="F462" s="62">
        <f>VLOOKUP(D462,Table10[],6,FALSE)</f>
        <v>0</v>
      </c>
      <c r="G462" s="62">
        <f>IF(VLOOKUP(D462,Table10[],9,FALSE)="Y",1,0)</f>
        <v>0</v>
      </c>
      <c r="H462" s="62">
        <f>VLOOKUP(D462,Table10[],4,FALSE)</f>
        <v>0</v>
      </c>
      <c r="I462" s="62">
        <f>IF(VLOOKUP(D462,Table10[],7,FALSE)="L",1,IF(VLOOKUP(D462,Table10[],7,FALSE)="H",1.5, 0))</f>
        <v>0</v>
      </c>
      <c r="J462" s="62">
        <f>IF(VLOOKUP(D462,Table10[],5,FALSE)&gt;0, 1,0)</f>
        <v>0</v>
      </c>
      <c r="K462" s="56" t="s">
        <v>973</v>
      </c>
      <c r="L462" s="56" t="str">
        <f>IF(VLOOKUP(C462,Synonyms!$A$2:$E$490,5,FALSE)=0,"",VLOOKUP(C462,Synonyms!$A$2:$E$490,5,FALSE))</f>
        <v>BDE-194</v>
      </c>
      <c r="M462" s="56">
        <v>0</v>
      </c>
      <c r="N462" s="56">
        <v>0</v>
      </c>
      <c r="O462" s="56">
        <f t="shared" si="29"/>
        <v>0</v>
      </c>
      <c r="P462" s="56">
        <f t="shared" si="30"/>
        <v>0</v>
      </c>
      <c r="Q462" s="56" t="str">
        <f>IF(VLOOKUP(D462,Table10[],8,FALSE)=0,"",VLOOKUP(D462,Table10[],8,FALSE))</f>
        <v/>
      </c>
      <c r="R462" s="56" t="s">
        <v>1056</v>
      </c>
      <c r="S462" s="56">
        <v>0.99480000000000002</v>
      </c>
      <c r="T462" s="63">
        <f>IF(E462="nan","No CID", VLOOKUP(D462,Patents!$B$6:$V$493,13,FALSE))</f>
        <v>4858</v>
      </c>
      <c r="U462" s="64">
        <f>IFERROR(VLOOKUP(D462,Patents!$B$6:$V$493,12,FALSE)/VLOOKUP(D462,Patents!$B$6:$V$493,13,FALSE),"")</f>
        <v>0.69925895430218199</v>
      </c>
      <c r="V462" s="64">
        <f>IFERROR(VLOOKUP(D462,Patents!$B$6:$V$493,16,FALSE)/VLOOKUP(D462,Patents!$B$6:$V$493,17,FALSE),"")</f>
        <v>0.70680628272251311</v>
      </c>
      <c r="W462" s="56" t="str">
        <f>IF(ISERROR(VLOOKUP(D462,'OFR Regulations'!B:D,3,FALSE)),"",VLOOKUP(D462,'OFR Regulations'!B:D,3,FALSE))</f>
        <v/>
      </c>
      <c r="X462" s="56" t="str">
        <f>IF(ISERROR(VLOOKUP(D462,'Reg List Summary'!$A$2:$D$141,4,FALSE)),"",VLOOKUP(D462,'Reg List Summary'!$A$2:$D$141,4,FALSE))</f>
        <v/>
      </c>
      <c r="Y462" s="56" t="b">
        <f t="shared" si="32"/>
        <v>1</v>
      </c>
      <c r="Z462" s="56">
        <f t="shared" si="31"/>
        <v>0</v>
      </c>
    </row>
    <row r="463" spans="1:26" x14ac:dyDescent="0.3">
      <c r="A463" s="56" t="s">
        <v>1558</v>
      </c>
      <c r="B463" s="56" t="s">
        <v>1057</v>
      </c>
      <c r="C463" s="57" t="s">
        <v>1557</v>
      </c>
      <c r="D463" s="57" t="s">
        <v>67</v>
      </c>
      <c r="E463" s="56" t="s">
        <v>1240</v>
      </c>
      <c r="F463" s="62">
        <f>VLOOKUP(D463,Table10[],6,FALSE)</f>
        <v>0</v>
      </c>
      <c r="G463" s="62">
        <f>IF(VLOOKUP(D463,Table10[],9,FALSE)="Y",1,0)</f>
        <v>1</v>
      </c>
      <c r="H463" s="62">
        <f>VLOOKUP(D463,Table10[],4,FALSE)</f>
        <v>0</v>
      </c>
      <c r="I463" s="62">
        <f>IF(VLOOKUP(D463,Table10[],7,FALSE)="L",1,IF(VLOOKUP(D463,Table10[],7,FALSE)="H",1.5, 0))</f>
        <v>1.5</v>
      </c>
      <c r="J463" s="62">
        <f>IF(VLOOKUP(D463,Table10[],5,FALSE)&gt;0, 1,0)</f>
        <v>1</v>
      </c>
      <c r="K463" s="56" t="s">
        <v>68</v>
      </c>
      <c r="L463" s="56" t="str">
        <f>IF(VLOOKUP(C463,Synonyms!$A$2:$E$490,5,FALSE)=0,"",VLOOKUP(C463,Synonyms!$A$2:$E$490,5,FALSE))</f>
        <v/>
      </c>
      <c r="M463" s="56">
        <v>0</v>
      </c>
      <c r="N463" s="56">
        <v>0</v>
      </c>
      <c r="O463" s="56">
        <f t="shared" si="29"/>
        <v>2.5</v>
      </c>
      <c r="P463" s="56">
        <f t="shared" si="30"/>
        <v>1</v>
      </c>
      <c r="Q463" s="56">
        <f>IF(VLOOKUP(D463,Table10[],8,FALSE)=0,"",VLOOKUP(D463,Table10[],8,FALSE))</f>
        <v>1</v>
      </c>
      <c r="R463" s="56" t="s">
        <v>1060</v>
      </c>
      <c r="S463" s="56"/>
      <c r="T463" s="63" t="str">
        <f>IF(E463="nan","No CID", VLOOKUP(D463,Patents!$B$6:$V$493,13,FALSE))</f>
        <v>No CID</v>
      </c>
      <c r="U463" s="64" t="str">
        <f>IFERROR(VLOOKUP(D463,Patents!$B$6:$V$493,12,FALSE)/VLOOKUP(D463,Patents!$B$6:$V$493,13,FALSE),"")</f>
        <v/>
      </c>
      <c r="V463" s="64" t="str">
        <f>IFERROR(VLOOKUP(D463,Patents!$B$6:$V$493,16,FALSE)/VLOOKUP(D463,Patents!$B$6:$V$493,17,FALSE),"")</f>
        <v/>
      </c>
      <c r="W463" s="56">
        <f>IF(ISERROR(VLOOKUP(D463,'OFR Regulations'!B:D,3,FALSE)),"",VLOOKUP(D463,'OFR Regulations'!B:D,3,FALSE))</f>
        <v>11</v>
      </c>
      <c r="X463" s="56">
        <f>IF(ISERROR(VLOOKUP(D463,'Reg List Summary'!$A$2:$D$141,4,FALSE)),"",VLOOKUP(D463,'Reg List Summary'!$A$2:$D$141,4,FALSE))</f>
        <v>11</v>
      </c>
      <c r="Y463" s="56" t="b">
        <f t="shared" si="32"/>
        <v>1</v>
      </c>
      <c r="Z463" s="56">
        <f t="shared" si="31"/>
        <v>1.5</v>
      </c>
    </row>
    <row r="464" spans="1:26" x14ac:dyDescent="0.3">
      <c r="A464" s="56" t="s">
        <v>1560</v>
      </c>
      <c r="B464" s="56" t="s">
        <v>1057</v>
      </c>
      <c r="C464" s="57" t="s">
        <v>1559</v>
      </c>
      <c r="D464" s="57" t="s">
        <v>10</v>
      </c>
      <c r="E464" s="56" t="s">
        <v>1240</v>
      </c>
      <c r="F464" s="62">
        <f>VLOOKUP(D464,Table10[],6,FALSE)</f>
        <v>1</v>
      </c>
      <c r="G464" s="62">
        <f>IF(VLOOKUP(D464,Table10[],9,FALSE)="Y",1,0)</f>
        <v>0</v>
      </c>
      <c r="H464" s="62" t="str">
        <f>VLOOKUP(D464,Table10[],4,FALSE)</f>
        <v>Active</v>
      </c>
      <c r="I464" s="62">
        <f>IF(VLOOKUP(D464,Table10[],7,FALSE)="L",1,IF(VLOOKUP(D464,Table10[],7,FALSE)="H",1.5, 0))</f>
        <v>0</v>
      </c>
      <c r="J464" s="62">
        <f>IF(VLOOKUP(D464,Table10[],5,FALSE)&gt;0, 1,0)</f>
        <v>1</v>
      </c>
      <c r="K464" s="56" t="s">
        <v>937</v>
      </c>
      <c r="L464" s="56" t="str">
        <f>IF(VLOOKUP(C464,Synonyms!$A$2:$E$490,5,FALSE)=0,"",VLOOKUP(C464,Synonyms!$A$2:$E$490,5,FALSE))</f>
        <v/>
      </c>
      <c r="M464" s="56">
        <v>0</v>
      </c>
      <c r="N464" s="56">
        <v>0</v>
      </c>
      <c r="O464" s="56">
        <f t="shared" si="29"/>
        <v>2</v>
      </c>
      <c r="P464" s="56">
        <f t="shared" si="30"/>
        <v>1</v>
      </c>
      <c r="Q464" s="56">
        <f>IF(VLOOKUP(D464,Table10[],8,FALSE)=0,"",VLOOKUP(D464,Table10[],8,FALSE))</f>
        <v>4</v>
      </c>
      <c r="R464" s="56" t="s">
        <v>1060</v>
      </c>
      <c r="S464" s="56"/>
      <c r="T464" s="63" t="str">
        <f>IF(E464="nan","No CID", VLOOKUP(D464,Patents!$B$6:$V$493,13,FALSE))</f>
        <v>No CID</v>
      </c>
      <c r="U464" s="64" t="str">
        <f>IFERROR(VLOOKUP(D464,Patents!$B$6:$V$493,12,FALSE)/VLOOKUP(D464,Patents!$B$6:$V$493,13,FALSE),"")</f>
        <v/>
      </c>
      <c r="V464" s="64" t="str">
        <f>IFERROR(VLOOKUP(D464,Patents!$B$6:$V$493,16,FALSE)/VLOOKUP(D464,Patents!$B$6:$V$493,17,FALSE),"")</f>
        <v/>
      </c>
      <c r="W464" s="56">
        <f>IF(ISERROR(VLOOKUP(D464,'OFR Regulations'!B:D,3,FALSE)),"",VLOOKUP(D464,'OFR Regulations'!B:D,3,FALSE))</f>
        <v>4</v>
      </c>
      <c r="X464" s="56">
        <f>IF(ISERROR(VLOOKUP(D464,'Reg List Summary'!$A$2:$D$141,4,FALSE)),"",VLOOKUP(D464,'Reg List Summary'!$A$2:$D$141,4,FALSE))</f>
        <v>4</v>
      </c>
      <c r="Y464" s="56" t="b">
        <f t="shared" si="32"/>
        <v>1</v>
      </c>
      <c r="Z464" s="56">
        <f t="shared" si="31"/>
        <v>1</v>
      </c>
    </row>
    <row r="465" spans="1:26" x14ac:dyDescent="0.3">
      <c r="A465" s="56" t="s">
        <v>1562</v>
      </c>
      <c r="B465" s="56" t="s">
        <v>1057</v>
      </c>
      <c r="C465" s="57" t="s">
        <v>1561</v>
      </c>
      <c r="D465" s="57" t="s">
        <v>73</v>
      </c>
      <c r="E465" s="56" t="s">
        <v>1240</v>
      </c>
      <c r="F465" s="62">
        <f>VLOOKUP(D465,Table10[],6,FALSE)</f>
        <v>0</v>
      </c>
      <c r="G465" s="62">
        <f>IF(VLOOKUP(D465,Table10[],9,FALSE)="Y",1,0)</f>
        <v>0</v>
      </c>
      <c r="H465" s="62">
        <f>VLOOKUP(D465,Table10[],4,FALSE)</f>
        <v>0</v>
      </c>
      <c r="I465" s="62">
        <f>IF(VLOOKUP(D465,Table10[],7,FALSE)="L",1,IF(VLOOKUP(D465,Table10[],7,FALSE)="H",1.5, 0))</f>
        <v>0</v>
      </c>
      <c r="J465" s="62">
        <f>IF(VLOOKUP(D465,Table10[],5,FALSE)&gt;0, 1,0)</f>
        <v>1</v>
      </c>
      <c r="K465" s="56" t="s">
        <v>74</v>
      </c>
      <c r="L465" s="56" t="str">
        <f>IF(VLOOKUP(C465,Synonyms!$A$2:$E$490,5,FALSE)=0,"",VLOOKUP(C465,Synonyms!$A$2:$E$490,5,FALSE))</f>
        <v/>
      </c>
      <c r="M465" s="56">
        <v>1</v>
      </c>
      <c r="N465" s="56">
        <v>0</v>
      </c>
      <c r="O465" s="56">
        <f t="shared" si="29"/>
        <v>0</v>
      </c>
      <c r="P465" s="56">
        <f t="shared" si="30"/>
        <v>1</v>
      </c>
      <c r="Q465" s="56">
        <f>IF(VLOOKUP(D465,Table10[],8,FALSE)=0,"",VLOOKUP(D465,Table10[],8,FALSE))</f>
        <v>1</v>
      </c>
      <c r="R465" s="56" t="s">
        <v>1056</v>
      </c>
      <c r="S465" s="56"/>
      <c r="T465" s="63" t="str">
        <f>IF(E465="nan","No CID", VLOOKUP(D465,Patents!$B$6:$V$493,13,FALSE))</f>
        <v>No CID</v>
      </c>
      <c r="U465" s="64" t="str">
        <f>IFERROR(VLOOKUP(D465,Patents!$B$6:$V$493,12,FALSE)/VLOOKUP(D465,Patents!$B$6:$V$493,13,FALSE),"")</f>
        <v/>
      </c>
      <c r="V465" s="64" t="str">
        <f>IFERROR(VLOOKUP(D465,Patents!$B$6:$V$493,16,FALSE)/VLOOKUP(D465,Patents!$B$6:$V$493,17,FALSE),"")</f>
        <v/>
      </c>
      <c r="W465" s="56">
        <f>IF(ISERROR(VLOOKUP(D465,'OFR Regulations'!B:D,3,FALSE)),"",VLOOKUP(D465,'OFR Regulations'!B:D,3,FALSE))</f>
        <v>2</v>
      </c>
      <c r="X465" s="56">
        <f>IF(ISERROR(VLOOKUP(D465,'Reg List Summary'!$A$2:$D$141,4,FALSE)),"",VLOOKUP(D465,'Reg List Summary'!$A$2:$D$141,4,FALSE))</f>
        <v>2</v>
      </c>
      <c r="Y465" s="56" t="b">
        <f t="shared" si="32"/>
        <v>1</v>
      </c>
      <c r="Z465" s="56">
        <f t="shared" si="31"/>
        <v>0</v>
      </c>
    </row>
    <row r="466" spans="1:26" x14ac:dyDescent="0.3">
      <c r="A466" s="56" t="s">
        <v>1565</v>
      </c>
      <c r="B466" s="56" t="s">
        <v>1057</v>
      </c>
      <c r="C466" s="57" t="s">
        <v>1563</v>
      </c>
      <c r="D466" s="57" t="s">
        <v>875</v>
      </c>
      <c r="E466" s="56" t="s">
        <v>1240</v>
      </c>
      <c r="F466" s="62">
        <f>VLOOKUP(D466,Table10[],6,FALSE)</f>
        <v>0</v>
      </c>
      <c r="G466" s="62">
        <f>IF(VLOOKUP(D466,Table10[],9,FALSE)="Y",1,0)</f>
        <v>0</v>
      </c>
      <c r="H466" s="62">
        <f>VLOOKUP(D466,Table10[],4,FALSE)</f>
        <v>0</v>
      </c>
      <c r="I466" s="62">
        <f>IF(VLOOKUP(D466,Table10[],7,FALSE)="L",1,IF(VLOOKUP(D466,Table10[],7,FALSE)="H",1.5, 0))</f>
        <v>0</v>
      </c>
      <c r="J466" s="62">
        <f>IF(VLOOKUP(D466,Table10[],5,FALSE)&gt;0, 1,0)</f>
        <v>1</v>
      </c>
      <c r="K466" s="56" t="s">
        <v>1564</v>
      </c>
      <c r="L466" s="56" t="str">
        <f>IF(VLOOKUP(C466,Synonyms!$A$2:$E$490,5,FALSE)=0,"",VLOOKUP(C466,Synonyms!$A$2:$E$490,5,FALSE))</f>
        <v/>
      </c>
      <c r="M466" s="56">
        <v>1</v>
      </c>
      <c r="N466" s="56">
        <v>0</v>
      </c>
      <c r="O466" s="56">
        <f t="shared" si="29"/>
        <v>0</v>
      </c>
      <c r="P466" s="56">
        <f t="shared" si="30"/>
        <v>1</v>
      </c>
      <c r="Q466" s="56">
        <f>IF(VLOOKUP(D466,Table10[],8,FALSE)=0,"",VLOOKUP(D466,Table10[],8,FALSE))</f>
        <v>1</v>
      </c>
      <c r="R466" s="56" t="s">
        <v>1056</v>
      </c>
      <c r="S466" s="56"/>
      <c r="T466" s="63" t="str">
        <f>IF(E466="nan","No CID", VLOOKUP(D466,Patents!$B$6:$V$493,13,FALSE))</f>
        <v>No CID</v>
      </c>
      <c r="U466" s="64" t="str">
        <f>IFERROR(VLOOKUP(D466,Patents!$B$6:$V$493,12,FALSE)/VLOOKUP(D466,Patents!$B$6:$V$493,13,FALSE),"")</f>
        <v/>
      </c>
      <c r="V466" s="64" t="str">
        <f>IFERROR(VLOOKUP(D466,Patents!$B$6:$V$493,16,FALSE)/VLOOKUP(D466,Patents!$B$6:$V$493,17,FALSE),"")</f>
        <v/>
      </c>
      <c r="W466" s="56">
        <f>IF(ISERROR(VLOOKUP(D466,'OFR Regulations'!B:D,3,FALSE)),"",VLOOKUP(D466,'OFR Regulations'!B:D,3,FALSE))</f>
        <v>2</v>
      </c>
      <c r="X466" s="56">
        <f>IF(ISERROR(VLOOKUP(D466,'Reg List Summary'!$A$2:$D$141,4,FALSE)),"",VLOOKUP(D466,'Reg List Summary'!$A$2:$D$141,4,FALSE))</f>
        <v>2</v>
      </c>
      <c r="Y466" s="56" t="b">
        <f t="shared" si="32"/>
        <v>1</v>
      </c>
      <c r="Z466" s="56">
        <f t="shared" si="31"/>
        <v>0</v>
      </c>
    </row>
    <row r="467" spans="1:26" x14ac:dyDescent="0.3">
      <c r="A467" s="56" t="s">
        <v>2025</v>
      </c>
      <c r="B467" s="56" t="s">
        <v>2026</v>
      </c>
      <c r="C467" s="57" t="s">
        <v>2024</v>
      </c>
      <c r="D467" s="57" t="s">
        <v>942</v>
      </c>
      <c r="E467" s="56">
        <v>154735127</v>
      </c>
      <c r="F467" s="62">
        <f>VLOOKUP(D467,Table10[],6,FALSE)</f>
        <v>0</v>
      </c>
      <c r="G467" s="62">
        <f>IF(VLOOKUP(D467,Table10[],9,FALSE)="Y",1,0)</f>
        <v>0</v>
      </c>
      <c r="H467" s="62">
        <f>VLOOKUP(D467,Table10[],4,FALSE)</f>
        <v>0</v>
      </c>
      <c r="I467" s="62">
        <f>IF(VLOOKUP(D467,Table10[],7,FALSE)="L",1,IF(VLOOKUP(D467,Table10[],7,FALSE)="H",1.5, 0))</f>
        <v>0</v>
      </c>
      <c r="J467" s="62">
        <f>IF(VLOOKUP(D467,Table10[],5,FALSE)&gt;0, 1,0)</f>
        <v>0</v>
      </c>
      <c r="K467" s="56" t="s">
        <v>943</v>
      </c>
      <c r="L467" s="56" t="str">
        <f>IF(VLOOKUP(C467,Synonyms!$A$2:$E$490,5,FALSE)=0,"",VLOOKUP(C467,Synonyms!$A$2:$E$490,5,FALSE))</f>
        <v/>
      </c>
      <c r="M467" s="56">
        <v>0</v>
      </c>
      <c r="N467" s="56">
        <v>0</v>
      </c>
      <c r="O467" s="56">
        <f t="shared" si="29"/>
        <v>0</v>
      </c>
      <c r="P467" s="56">
        <f t="shared" si="30"/>
        <v>0</v>
      </c>
      <c r="Q467" s="56" t="str">
        <f>IF(VLOOKUP(D467,Table10[],8,FALSE)=0,"",VLOOKUP(D467,Table10[],8,FALSE))</f>
        <v/>
      </c>
      <c r="R467" s="56" t="s">
        <v>1056</v>
      </c>
      <c r="S467" s="56">
        <v>0.93400000000000005</v>
      </c>
      <c r="T467" s="63">
        <f>IF(E467="nan","No CID", VLOOKUP(D467,Patents!$B$6:$V$493,13,FALSE))</f>
        <v>0</v>
      </c>
      <c r="U467" s="64" t="str">
        <f>IFERROR(VLOOKUP(D467,Patents!$B$6:$V$493,12,FALSE)/VLOOKUP(D467,Patents!$B$6:$V$493,13,FALSE),"")</f>
        <v/>
      </c>
      <c r="V467" s="64" t="str">
        <f>IFERROR(VLOOKUP(D467,Patents!$B$6:$V$493,16,FALSE)/VLOOKUP(D467,Patents!$B$6:$V$493,17,FALSE),"")</f>
        <v/>
      </c>
      <c r="W467" s="56" t="str">
        <f>IF(ISERROR(VLOOKUP(D467,'OFR Regulations'!B:D,3,FALSE)),"",VLOOKUP(D467,'OFR Regulations'!B:D,3,FALSE))</f>
        <v/>
      </c>
      <c r="X467" s="56" t="str">
        <f>IF(ISERROR(VLOOKUP(D467,'Reg List Summary'!$A$2:$D$141,4,FALSE)),"",VLOOKUP(D467,'Reg List Summary'!$A$2:$D$141,4,FALSE))</f>
        <v/>
      </c>
      <c r="Y467" s="56" t="b">
        <f t="shared" si="32"/>
        <v>1</v>
      </c>
      <c r="Z467" s="56">
        <f t="shared" si="31"/>
        <v>0</v>
      </c>
    </row>
    <row r="468" spans="1:26" x14ac:dyDescent="0.3">
      <c r="A468" s="56" t="s">
        <v>2028</v>
      </c>
      <c r="B468" s="56" t="s">
        <v>2026</v>
      </c>
      <c r="C468" s="57" t="s">
        <v>2027</v>
      </c>
      <c r="D468" s="57" t="s">
        <v>944</v>
      </c>
      <c r="E468" s="56">
        <v>154735128</v>
      </c>
      <c r="F468" s="62">
        <f>VLOOKUP(D468,Table10[],6,FALSE)</f>
        <v>0</v>
      </c>
      <c r="G468" s="62">
        <f>IF(VLOOKUP(D468,Table10[],9,FALSE)="Y",1,0)</f>
        <v>0</v>
      </c>
      <c r="H468" s="62">
        <f>VLOOKUP(D468,Table10[],4,FALSE)</f>
        <v>0</v>
      </c>
      <c r="I468" s="62">
        <f>IF(VLOOKUP(D468,Table10[],7,FALSE)="L",1,IF(VLOOKUP(D468,Table10[],7,FALSE)="H",1.5, 0))</f>
        <v>0</v>
      </c>
      <c r="J468" s="62">
        <f>IF(VLOOKUP(D468,Table10[],5,FALSE)&gt;0, 1,0)</f>
        <v>0</v>
      </c>
      <c r="K468" s="56" t="s">
        <v>945</v>
      </c>
      <c r="L468" s="56" t="str">
        <f>IF(VLOOKUP(C468,Synonyms!$A$2:$E$490,5,FALSE)=0,"",VLOOKUP(C468,Synonyms!$A$2:$E$490,5,FALSE))</f>
        <v/>
      </c>
      <c r="M468" s="56">
        <v>0</v>
      </c>
      <c r="N468" s="56">
        <v>0</v>
      </c>
      <c r="O468" s="56">
        <f t="shared" si="29"/>
        <v>0</v>
      </c>
      <c r="P468" s="56">
        <f t="shared" si="30"/>
        <v>0</v>
      </c>
      <c r="Q468" s="56" t="str">
        <f>IF(VLOOKUP(D468,Table10[],8,FALSE)=0,"",VLOOKUP(D468,Table10[],8,FALSE))</f>
        <v/>
      </c>
      <c r="R468" s="56" t="s">
        <v>1056</v>
      </c>
      <c r="S468" s="56">
        <v>0.93400000000000005</v>
      </c>
      <c r="T468" s="63">
        <f>IF(E468="nan","No CID", VLOOKUP(D468,Patents!$B$6:$V$493,13,FALSE))</f>
        <v>0</v>
      </c>
      <c r="U468" s="64" t="str">
        <f>IFERROR(VLOOKUP(D468,Patents!$B$6:$V$493,12,FALSE)/VLOOKUP(D468,Patents!$B$6:$V$493,13,FALSE),"")</f>
        <v/>
      </c>
      <c r="V468" s="64" t="str">
        <f>IFERROR(VLOOKUP(D468,Patents!$B$6:$V$493,16,FALSE)/VLOOKUP(D468,Patents!$B$6:$V$493,17,FALSE),"")</f>
        <v/>
      </c>
      <c r="W468" s="56" t="str">
        <f>IF(ISERROR(VLOOKUP(D468,'OFR Regulations'!B:D,3,FALSE)),"",VLOOKUP(D468,'OFR Regulations'!B:D,3,FALSE))</f>
        <v/>
      </c>
      <c r="X468" s="56" t="str">
        <f>IF(ISERROR(VLOOKUP(D468,'Reg List Summary'!$A$2:$D$141,4,FALSE)),"",VLOOKUP(D468,'Reg List Summary'!$A$2:$D$141,4,FALSE))</f>
        <v/>
      </c>
      <c r="Y468" s="56" t="b">
        <f t="shared" si="32"/>
        <v>1</v>
      </c>
      <c r="Z468" s="56">
        <f t="shared" si="31"/>
        <v>0</v>
      </c>
    </row>
    <row r="469" spans="1:26" x14ac:dyDescent="0.3">
      <c r="A469" s="56" t="s">
        <v>1568</v>
      </c>
      <c r="B469" s="56" t="s">
        <v>1057</v>
      </c>
      <c r="C469" s="57" t="s">
        <v>1566</v>
      </c>
      <c r="D469" s="57" t="s">
        <v>887</v>
      </c>
      <c r="E469" s="56" t="s">
        <v>1240</v>
      </c>
      <c r="F469" s="62">
        <f>VLOOKUP(D469,Table10[],6,FALSE)</f>
        <v>0</v>
      </c>
      <c r="G469" s="62">
        <f>IF(VLOOKUP(D469,Table10[],9,FALSE)="Y",1,0)</f>
        <v>0</v>
      </c>
      <c r="H469" s="62">
        <f>VLOOKUP(D469,Table10[],4,FALSE)</f>
        <v>0</v>
      </c>
      <c r="I469" s="62">
        <f>IF(VLOOKUP(D469,Table10[],7,FALSE)="L",1,IF(VLOOKUP(D469,Table10[],7,FALSE)="H",1.5, 0))</f>
        <v>0</v>
      </c>
      <c r="J469" s="62">
        <f>IF(VLOOKUP(D469,Table10[],5,FALSE)&gt;0, 1,0)</f>
        <v>1</v>
      </c>
      <c r="K469" s="56" t="s">
        <v>1567</v>
      </c>
      <c r="L469" s="56" t="str">
        <f>IF(VLOOKUP(C469,Synonyms!$A$2:$E$490,5,FALSE)=0,"",VLOOKUP(C469,Synonyms!$A$2:$E$490,5,FALSE))</f>
        <v/>
      </c>
      <c r="M469" s="56">
        <v>1</v>
      </c>
      <c r="N469" s="56">
        <v>0</v>
      </c>
      <c r="O469" s="56">
        <f t="shared" si="29"/>
        <v>0</v>
      </c>
      <c r="P469" s="56">
        <f t="shared" si="30"/>
        <v>1</v>
      </c>
      <c r="Q469" s="56">
        <f>IF(VLOOKUP(D469,Table10[],8,FALSE)=0,"",VLOOKUP(D469,Table10[],8,FALSE))</f>
        <v>1</v>
      </c>
      <c r="R469" s="56" t="s">
        <v>1056</v>
      </c>
      <c r="S469" s="56"/>
      <c r="T469" s="63" t="str">
        <f>IF(E469="nan","No CID", VLOOKUP(D469,Patents!$B$6:$V$493,13,FALSE))</f>
        <v>No CID</v>
      </c>
      <c r="U469" s="64" t="str">
        <f>IFERROR(VLOOKUP(D469,Patents!$B$6:$V$493,12,FALSE)/VLOOKUP(D469,Patents!$B$6:$V$493,13,FALSE),"")</f>
        <v/>
      </c>
      <c r="V469" s="64" t="str">
        <f>IFERROR(VLOOKUP(D469,Patents!$B$6:$V$493,16,FALSE)/VLOOKUP(D469,Patents!$B$6:$V$493,17,FALSE),"")</f>
        <v/>
      </c>
      <c r="W469" s="56">
        <f>IF(ISERROR(VLOOKUP(D469,'OFR Regulations'!B:D,3,FALSE)),"",VLOOKUP(D469,'OFR Regulations'!B:D,3,FALSE))</f>
        <v>2</v>
      </c>
      <c r="X469" s="56">
        <f>IF(ISERROR(VLOOKUP(D469,'Reg List Summary'!$A$2:$D$141,4,FALSE)),"",VLOOKUP(D469,'Reg List Summary'!$A$2:$D$141,4,FALSE))</f>
        <v>2</v>
      </c>
      <c r="Y469" s="56" t="b">
        <f t="shared" si="32"/>
        <v>1</v>
      </c>
      <c r="Z469" s="56">
        <f t="shared" si="31"/>
        <v>0</v>
      </c>
    </row>
    <row r="470" spans="1:26" x14ac:dyDescent="0.3">
      <c r="A470" s="56" t="s">
        <v>2030</v>
      </c>
      <c r="B470" s="56" t="s">
        <v>1104</v>
      </c>
      <c r="C470" s="57" t="s">
        <v>2029</v>
      </c>
      <c r="D470" s="57" t="s">
        <v>948</v>
      </c>
      <c r="E470" s="56" t="s">
        <v>1240</v>
      </c>
      <c r="F470" s="62">
        <f>VLOOKUP(D470,Table10[],6,FALSE)</f>
        <v>0</v>
      </c>
      <c r="G470" s="62">
        <f>IF(VLOOKUP(D470,Table10[],9,FALSE)="Y",1,0)</f>
        <v>0</v>
      </c>
      <c r="H470" s="62">
        <f>VLOOKUP(D470,Table10[],4,FALSE)</f>
        <v>0</v>
      </c>
      <c r="I470" s="62">
        <f>IF(VLOOKUP(D470,Table10[],7,FALSE)="L",1,IF(VLOOKUP(D470,Table10[],7,FALSE)="H",1.5, 0))</f>
        <v>0</v>
      </c>
      <c r="J470" s="62">
        <f>IF(VLOOKUP(D470,Table10[],5,FALSE)&gt;0, 1,0)</f>
        <v>0</v>
      </c>
      <c r="K470" s="56" t="s">
        <v>949</v>
      </c>
      <c r="L470" s="56" t="str">
        <f>IF(VLOOKUP(C470,Synonyms!$A$2:$E$490,5,FALSE)=0,"",VLOOKUP(C470,Synonyms!$A$2:$E$490,5,FALSE))</f>
        <v/>
      </c>
      <c r="M470" s="56">
        <v>1</v>
      </c>
      <c r="N470" s="56">
        <v>0</v>
      </c>
      <c r="O470" s="56">
        <f t="shared" si="29"/>
        <v>0</v>
      </c>
      <c r="P470" s="56">
        <f t="shared" si="30"/>
        <v>0</v>
      </c>
      <c r="Q470" s="56" t="str">
        <f>IF(VLOOKUP(D470,Table10[],8,FALSE)=0,"",VLOOKUP(D470,Table10[],8,FALSE))</f>
        <v/>
      </c>
      <c r="R470" s="56" t="s">
        <v>1119</v>
      </c>
      <c r="S470" s="56"/>
      <c r="T470" s="63" t="str">
        <f>IF(E470="nan","No CID", VLOOKUP(D470,Patents!$B$6:$V$493,13,FALSE))</f>
        <v>No CID</v>
      </c>
      <c r="U470" s="64" t="str">
        <f>IFERROR(VLOOKUP(D470,Patents!$B$6:$V$493,12,FALSE)/VLOOKUP(D470,Patents!$B$6:$V$493,13,FALSE),"")</f>
        <v/>
      </c>
      <c r="V470" s="64" t="str">
        <f>IFERROR(VLOOKUP(D470,Patents!$B$6:$V$493,16,FALSE)/VLOOKUP(D470,Patents!$B$6:$V$493,17,FALSE),"")</f>
        <v/>
      </c>
      <c r="W470" s="56" t="str">
        <f>IF(ISERROR(VLOOKUP(D470,'OFR Regulations'!B:D,3,FALSE)),"",VLOOKUP(D470,'OFR Regulations'!B:D,3,FALSE))</f>
        <v/>
      </c>
      <c r="X470" s="56" t="str">
        <f>IF(ISERROR(VLOOKUP(D470,'Reg List Summary'!$A$2:$D$141,4,FALSE)),"",VLOOKUP(D470,'Reg List Summary'!$A$2:$D$141,4,FALSE))</f>
        <v/>
      </c>
      <c r="Y470" s="56" t="b">
        <f t="shared" si="32"/>
        <v>1</v>
      </c>
      <c r="Z470" s="56">
        <f t="shared" si="31"/>
        <v>0</v>
      </c>
    </row>
    <row r="471" spans="1:26" x14ac:dyDescent="0.3">
      <c r="A471" s="56" t="s">
        <v>1137</v>
      </c>
      <c r="B471" s="56" t="s">
        <v>1074</v>
      </c>
      <c r="C471" s="57" t="s">
        <v>1136</v>
      </c>
      <c r="D471" s="57" t="s">
        <v>950</v>
      </c>
      <c r="E471" s="56">
        <v>10382659</v>
      </c>
      <c r="F471" s="62">
        <f>VLOOKUP(D471,Table10[],6,FALSE)</f>
        <v>0</v>
      </c>
      <c r="G471" s="62">
        <f>IF(VLOOKUP(D471,Table10[],9,FALSE)="Y",1,0)</f>
        <v>0</v>
      </c>
      <c r="H471" s="62">
        <f>VLOOKUP(D471,Table10[],4,FALSE)</f>
        <v>0</v>
      </c>
      <c r="I471" s="62">
        <f>IF(VLOOKUP(D471,Table10[],7,FALSE)="L",1,IF(VLOOKUP(D471,Table10[],7,FALSE)="H",1.5, 0))</f>
        <v>0</v>
      </c>
      <c r="J471" s="62">
        <f>IF(VLOOKUP(D471,Table10[],5,FALSE)&gt;0, 1,0)</f>
        <v>0</v>
      </c>
      <c r="K471" s="56" t="s">
        <v>951</v>
      </c>
      <c r="L471" s="56" t="str">
        <f>IF(VLOOKUP(C471,Synonyms!$A$2:$E$490,5,FALSE)=0,"",VLOOKUP(C471,Synonyms!$A$2:$E$490,5,FALSE))</f>
        <v/>
      </c>
      <c r="M471" s="56">
        <v>0</v>
      </c>
      <c r="N471" s="56">
        <v>0</v>
      </c>
      <c r="O471" s="56">
        <f t="shared" si="29"/>
        <v>0</v>
      </c>
      <c r="P471" s="56">
        <f t="shared" si="30"/>
        <v>0</v>
      </c>
      <c r="Q471" s="56" t="str">
        <f>IF(VLOOKUP(D471,Table10[],8,FALSE)=0,"",VLOOKUP(D471,Table10[],8,FALSE))</f>
        <v/>
      </c>
      <c r="R471" s="56" t="s">
        <v>1119</v>
      </c>
      <c r="S471" s="56">
        <v>0.74750000000000005</v>
      </c>
      <c r="T471" s="63">
        <f>IF(E471="nan","No CID", VLOOKUP(D471,Patents!$B$6:$V$493,13,FALSE))</f>
        <v>5873</v>
      </c>
      <c r="U471" s="64">
        <f>IFERROR(VLOOKUP(D471,Patents!$B$6:$V$493,12,FALSE)/VLOOKUP(D471,Patents!$B$6:$V$493,13,FALSE),"")</f>
        <v>0.72620466541801465</v>
      </c>
      <c r="V471" s="64">
        <f>IFERROR(VLOOKUP(D471,Patents!$B$6:$V$493,16,FALSE)/VLOOKUP(D471,Patents!$B$6:$V$493,17,FALSE),"")</f>
        <v>0.50765306122448983</v>
      </c>
      <c r="W471" s="56" t="str">
        <f>IF(ISERROR(VLOOKUP(D471,'OFR Regulations'!B:D,3,FALSE)),"",VLOOKUP(D471,'OFR Regulations'!B:D,3,FALSE))</f>
        <v/>
      </c>
      <c r="X471" s="56" t="str">
        <f>IF(ISERROR(VLOOKUP(D471,'Reg List Summary'!$A$2:$D$141,4,FALSE)),"",VLOOKUP(D471,'Reg List Summary'!$A$2:$D$141,4,FALSE))</f>
        <v/>
      </c>
      <c r="Y471" s="56" t="b">
        <f t="shared" si="32"/>
        <v>1</v>
      </c>
      <c r="Z471" s="56">
        <f t="shared" si="31"/>
        <v>0</v>
      </c>
    </row>
    <row r="472" spans="1:26" x14ac:dyDescent="0.3">
      <c r="A472" s="56" t="s">
        <v>1076</v>
      </c>
      <c r="B472" s="56" t="s">
        <v>1077</v>
      </c>
      <c r="C472" s="57" t="s">
        <v>1075</v>
      </c>
      <c r="D472" s="57" t="s">
        <v>952</v>
      </c>
      <c r="E472" s="56">
        <v>6905</v>
      </c>
      <c r="F472" s="62">
        <f>VLOOKUP(D472,Table10[],6,FALSE)</f>
        <v>0</v>
      </c>
      <c r="G472" s="62">
        <f>IF(VLOOKUP(D472,Table10[],9,FALSE)="Y",1,0)</f>
        <v>0</v>
      </c>
      <c r="H472" s="62" t="str">
        <f>VLOOKUP(D472,Table10[],4,FALSE)</f>
        <v>Active</v>
      </c>
      <c r="I472" s="62">
        <f>IF(VLOOKUP(D472,Table10[],7,FALSE)="L",1,IF(VLOOKUP(D472,Table10[],7,FALSE)="H",1.5, 0))</f>
        <v>0</v>
      </c>
      <c r="J472" s="62">
        <f>IF(VLOOKUP(D472,Table10[],5,FALSE)&gt;0, 1,0)</f>
        <v>1</v>
      </c>
      <c r="K472" s="56" t="s">
        <v>953</v>
      </c>
      <c r="L472" s="56" t="str">
        <f>IF(VLOOKUP(C472,Synonyms!$A$2:$E$490,5,FALSE)=0,"",VLOOKUP(C472,Synonyms!$A$2:$E$490,5,FALSE))</f>
        <v/>
      </c>
      <c r="M472" s="56">
        <v>0</v>
      </c>
      <c r="N472" s="56">
        <v>0</v>
      </c>
      <c r="O472" s="56">
        <f t="shared" si="29"/>
        <v>1</v>
      </c>
      <c r="P472" s="56">
        <f t="shared" si="30"/>
        <v>1</v>
      </c>
      <c r="Q472" s="56">
        <f>IF(VLOOKUP(D472,Table10[],8,FALSE)=0,"",VLOOKUP(D472,Table10[],8,FALSE))</f>
        <v>10</v>
      </c>
      <c r="R472" s="56" t="s">
        <v>1060</v>
      </c>
      <c r="S472" s="56">
        <v>0.92779999999999996</v>
      </c>
      <c r="T472" s="63">
        <f>IF(E472="nan","No CID", VLOOKUP(D472,Patents!$B$6:$V$493,13,FALSE))</f>
        <v>10670</v>
      </c>
      <c r="U472" s="64">
        <f>IFERROR(VLOOKUP(D472,Patents!$B$6:$V$493,12,FALSE)/VLOOKUP(D472,Patents!$B$6:$V$493,13,FALSE),"")</f>
        <v>0.52530459231490156</v>
      </c>
      <c r="V472" s="64">
        <f>IFERROR(VLOOKUP(D472,Patents!$B$6:$V$493,16,FALSE)/VLOOKUP(D472,Patents!$B$6:$V$493,17,FALSE),"")</f>
        <v>0.57040816326530608</v>
      </c>
      <c r="W472" s="56">
        <f>IF(ISERROR(VLOOKUP(D472,'OFR Regulations'!B:D,3,FALSE)),"",VLOOKUP(D472,'OFR Regulations'!B:D,3,FALSE))</f>
        <v>2</v>
      </c>
      <c r="X472" s="56">
        <f>IF(ISERROR(VLOOKUP(D472,'Reg List Summary'!$A$2:$D$141,4,FALSE)),"",VLOOKUP(D472,'Reg List Summary'!$A$2:$D$141,4,FALSE))</f>
        <v>2</v>
      </c>
      <c r="Y472" s="56" t="b">
        <f t="shared" si="32"/>
        <v>1</v>
      </c>
      <c r="Z472" s="56">
        <f t="shared" si="31"/>
        <v>0</v>
      </c>
    </row>
    <row r="473" spans="1:26" x14ac:dyDescent="0.3">
      <c r="A473" s="56" t="s">
        <v>1079</v>
      </c>
      <c r="B473" s="56" t="s">
        <v>1074</v>
      </c>
      <c r="C473" s="57" t="s">
        <v>1078</v>
      </c>
      <c r="D473" s="57" t="s">
        <v>954</v>
      </c>
      <c r="E473" s="56">
        <v>6906</v>
      </c>
      <c r="F473" s="62">
        <f>VLOOKUP(D473,Table10[],6,FALSE)</f>
        <v>0</v>
      </c>
      <c r="G473" s="62">
        <f>IF(VLOOKUP(D473,Table10[],9,FALSE)="Y",1,0)</f>
        <v>0</v>
      </c>
      <c r="H473" s="62" t="str">
        <f>VLOOKUP(D473,Table10[],4,FALSE)</f>
        <v>Active</v>
      </c>
      <c r="I473" s="62">
        <f>IF(VLOOKUP(D473,Table10[],7,FALSE)="L",1,IF(VLOOKUP(D473,Table10[],7,FALSE)="H",1.5, 0))</f>
        <v>0</v>
      </c>
      <c r="J473" s="62">
        <f>IF(VLOOKUP(D473,Table10[],5,FALSE)&gt;0, 1,0)</f>
        <v>1</v>
      </c>
      <c r="K473" s="56" t="s">
        <v>955</v>
      </c>
      <c r="L473" s="56" t="str">
        <f>IF(VLOOKUP(C473,Synonyms!$A$2:$E$490,5,FALSE)=0,"",VLOOKUP(C473,Synonyms!$A$2:$E$490,5,FALSE))</f>
        <v>Flammex 5bt; FR-705</v>
      </c>
      <c r="M473" s="56">
        <v>0</v>
      </c>
      <c r="N473" s="56">
        <v>0</v>
      </c>
      <c r="O473" s="56">
        <f t="shared" si="29"/>
        <v>1</v>
      </c>
      <c r="P473" s="56">
        <f t="shared" si="30"/>
        <v>1</v>
      </c>
      <c r="Q473" s="56">
        <f>IF(VLOOKUP(D473,Table10[],8,FALSE)=0,"",VLOOKUP(D473,Table10[],8,FALSE))</f>
        <v>8</v>
      </c>
      <c r="R473" s="56" t="s">
        <v>1060</v>
      </c>
      <c r="S473" s="56">
        <v>0.94579999999999997</v>
      </c>
      <c r="T473" s="63">
        <f>IF(E473="nan","No CID", VLOOKUP(D473,Patents!$B$6:$V$493,13,FALSE))</f>
        <v>3482</v>
      </c>
      <c r="U473" s="64">
        <f>IFERROR(VLOOKUP(D473,Patents!$B$6:$V$493,12,FALSE)/VLOOKUP(D473,Patents!$B$6:$V$493,13,FALSE),"")</f>
        <v>0.70017231476163122</v>
      </c>
      <c r="V473" s="64">
        <f>IFERROR(VLOOKUP(D473,Patents!$B$6:$V$493,16,FALSE)/VLOOKUP(D473,Patents!$B$6:$V$493,17,FALSE),"")</f>
        <v>0.71080422420796097</v>
      </c>
      <c r="W473" s="56">
        <f>IF(ISERROR(VLOOKUP(D473,'OFR Regulations'!B:D,3,FALSE)),"",VLOOKUP(D473,'OFR Regulations'!B:D,3,FALSE))</f>
        <v>3</v>
      </c>
      <c r="X473" s="56">
        <f>IF(ISERROR(VLOOKUP(D473,'Reg List Summary'!$A$2:$D$141,4,FALSE)),"",VLOOKUP(D473,'Reg List Summary'!$A$2:$D$141,4,FALSE))</f>
        <v>3</v>
      </c>
      <c r="Y473" s="56" t="b">
        <f t="shared" si="32"/>
        <v>1</v>
      </c>
      <c r="Z473" s="56">
        <f t="shared" si="31"/>
        <v>0</v>
      </c>
    </row>
    <row r="474" spans="1:26" x14ac:dyDescent="0.3">
      <c r="A474" s="56" t="s">
        <v>1081</v>
      </c>
      <c r="B474" s="56" t="s">
        <v>1061</v>
      </c>
      <c r="C474" s="57" t="s">
        <v>1080</v>
      </c>
      <c r="D474" s="57" t="s">
        <v>956</v>
      </c>
      <c r="E474" s="56">
        <v>6907</v>
      </c>
      <c r="F474" s="62">
        <f>VLOOKUP(D474,Table10[],6,FALSE)</f>
        <v>0</v>
      </c>
      <c r="G474" s="62">
        <f>IF(VLOOKUP(D474,Table10[],9,FALSE)="Y",1,0)</f>
        <v>0</v>
      </c>
      <c r="H474" s="62" t="str">
        <f>VLOOKUP(D474,Table10[],4,FALSE)</f>
        <v>Active</v>
      </c>
      <c r="I474" s="62">
        <f>IF(VLOOKUP(D474,Table10[],7,FALSE)="L",1,IF(VLOOKUP(D474,Table10[],7,FALSE)="H",1.5, 0))</f>
        <v>0</v>
      </c>
      <c r="J474" s="62">
        <f>IF(VLOOKUP(D474,Table10[],5,FALSE)&gt;0, 1,0)</f>
        <v>1</v>
      </c>
      <c r="K474" s="56" t="s">
        <v>957</v>
      </c>
      <c r="L474" s="56" t="str">
        <f>IF(VLOOKUP(C474,Synonyms!$A$2:$E$490,5,FALSE)=0,"",VLOOKUP(C474,Synonyms!$A$2:$E$490,5,FALSE))</f>
        <v/>
      </c>
      <c r="M474" s="56">
        <v>0</v>
      </c>
      <c r="N474" s="56">
        <v>0</v>
      </c>
      <c r="O474" s="56">
        <f t="shared" si="29"/>
        <v>1</v>
      </c>
      <c r="P474" s="56">
        <f t="shared" si="30"/>
        <v>1</v>
      </c>
      <c r="Q474" s="56">
        <f>IF(VLOOKUP(D474,Table10[],8,FALSE)=0,"",VLOOKUP(D474,Table10[],8,FALSE))</f>
        <v>2</v>
      </c>
      <c r="R474" s="56" t="s">
        <v>1060</v>
      </c>
      <c r="S474" s="56">
        <v>0.871</v>
      </c>
      <c r="T474" s="63">
        <f>IF(E474="nan","No CID", VLOOKUP(D474,Patents!$B$6:$V$493,13,FALSE))</f>
        <v>340</v>
      </c>
      <c r="U474" s="64">
        <f>IFERROR(VLOOKUP(D474,Patents!$B$6:$V$493,12,FALSE)/VLOOKUP(D474,Patents!$B$6:$V$493,13,FALSE),"")</f>
        <v>0.75588235294117645</v>
      </c>
      <c r="V474" s="64">
        <f>IFERROR(VLOOKUP(D474,Patents!$B$6:$V$493,16,FALSE)/VLOOKUP(D474,Patents!$B$6:$V$493,17,FALSE),"")</f>
        <v>0.44776119402985076</v>
      </c>
      <c r="W474" s="56">
        <f>IF(ISERROR(VLOOKUP(D474,'OFR Regulations'!B:D,3,FALSE)),"",VLOOKUP(D474,'OFR Regulations'!B:D,3,FALSE))</f>
        <v>1</v>
      </c>
      <c r="X474" s="56">
        <f>IF(ISERROR(VLOOKUP(D474,'Reg List Summary'!$A$2:$D$141,4,FALSE)),"",VLOOKUP(D474,'Reg List Summary'!$A$2:$D$141,4,FALSE))</f>
        <v>1</v>
      </c>
      <c r="Y474" s="56" t="b">
        <f t="shared" si="32"/>
        <v>1</v>
      </c>
      <c r="Z474" s="56">
        <f t="shared" si="31"/>
        <v>0</v>
      </c>
    </row>
    <row r="475" spans="1:26" x14ac:dyDescent="0.3">
      <c r="A475" s="56" t="s">
        <v>2032</v>
      </c>
      <c r="B475" s="56" t="s">
        <v>1664</v>
      </c>
      <c r="C475" s="57" t="s">
        <v>2031</v>
      </c>
      <c r="D475" s="57" t="s">
        <v>958</v>
      </c>
      <c r="E475" s="56">
        <v>10898209</v>
      </c>
      <c r="F475" s="62">
        <f>VLOOKUP(D475,Table10[],6,FALSE)</f>
        <v>0</v>
      </c>
      <c r="G475" s="62">
        <f>IF(VLOOKUP(D475,Table10[],9,FALSE)="Y",1,0)</f>
        <v>0</v>
      </c>
      <c r="H475" s="62">
        <f>VLOOKUP(D475,Table10[],4,FALSE)</f>
        <v>0</v>
      </c>
      <c r="I475" s="62">
        <f>IF(VLOOKUP(D475,Table10[],7,FALSE)="L",1,IF(VLOOKUP(D475,Table10[],7,FALSE)="H",1.5, 0))</f>
        <v>0</v>
      </c>
      <c r="J475" s="62">
        <f>IF(VLOOKUP(D475,Table10[],5,FALSE)&gt;0, 1,0)</f>
        <v>0</v>
      </c>
      <c r="K475" s="56" t="s">
        <v>959</v>
      </c>
      <c r="L475" s="56" t="str">
        <f>IF(VLOOKUP(C475,Synonyms!$A$2:$E$490,5,FALSE)=0,"",VLOOKUP(C475,Synonyms!$A$2:$E$490,5,FALSE))</f>
        <v/>
      </c>
      <c r="M475" s="56">
        <v>0</v>
      </c>
      <c r="N475" s="56">
        <v>0</v>
      </c>
      <c r="O475" s="56">
        <f t="shared" si="29"/>
        <v>0</v>
      </c>
      <c r="P475" s="56">
        <f t="shared" si="30"/>
        <v>0</v>
      </c>
      <c r="Q475" s="56" t="str">
        <f>IF(VLOOKUP(D475,Table10[],8,FALSE)=0,"",VLOOKUP(D475,Table10[],8,FALSE))</f>
        <v/>
      </c>
      <c r="R475" s="56" t="s">
        <v>1060</v>
      </c>
      <c r="S475" s="56">
        <v>0.94710000000000005</v>
      </c>
      <c r="T475" s="63">
        <f>IF(E475="nan","No CID", VLOOKUP(D475,Patents!$B$6:$V$493,13,FALSE))</f>
        <v>0</v>
      </c>
      <c r="U475" s="64" t="str">
        <f>IFERROR(VLOOKUP(D475,Patents!$B$6:$V$493,12,FALSE)/VLOOKUP(D475,Patents!$B$6:$V$493,13,FALSE),"")</f>
        <v/>
      </c>
      <c r="V475" s="64" t="str">
        <f>IFERROR(VLOOKUP(D475,Patents!$B$6:$V$493,16,FALSE)/VLOOKUP(D475,Patents!$B$6:$V$493,17,FALSE),"")</f>
        <v/>
      </c>
      <c r="W475" s="56" t="str">
        <f>IF(ISERROR(VLOOKUP(D475,'OFR Regulations'!B:D,3,FALSE)),"",VLOOKUP(D475,'OFR Regulations'!B:D,3,FALSE))</f>
        <v/>
      </c>
      <c r="X475" s="56" t="str">
        <f>IF(ISERROR(VLOOKUP(D475,'Reg List Summary'!$A$2:$D$141,4,FALSE)),"",VLOOKUP(D475,'Reg List Summary'!$A$2:$D$141,4,FALSE))</f>
        <v/>
      </c>
      <c r="Y475" s="56" t="b">
        <f t="shared" si="32"/>
        <v>1</v>
      </c>
      <c r="Z475" s="56">
        <f t="shared" si="31"/>
        <v>0</v>
      </c>
    </row>
    <row r="476" spans="1:26" x14ac:dyDescent="0.3">
      <c r="A476" s="56" t="s">
        <v>1570</v>
      </c>
      <c r="B476" s="56" t="s">
        <v>1104</v>
      </c>
      <c r="C476" s="57" t="s">
        <v>1569</v>
      </c>
      <c r="D476" s="57" t="s">
        <v>960</v>
      </c>
      <c r="E476" s="56">
        <v>71430403</v>
      </c>
      <c r="F476" s="62">
        <f>VLOOKUP(D476,Table10[],6,FALSE)</f>
        <v>0</v>
      </c>
      <c r="G476" s="62">
        <f>IF(VLOOKUP(D476,Table10[],9,FALSE)="Y",1,0)</f>
        <v>0</v>
      </c>
      <c r="H476" s="62">
        <f>VLOOKUP(D476,Table10[],4,FALSE)</f>
        <v>0</v>
      </c>
      <c r="I476" s="62">
        <f>IF(VLOOKUP(D476,Table10[],7,FALSE)="L",1,IF(VLOOKUP(D476,Table10[],7,FALSE)="H",1.5, 0))</f>
        <v>0</v>
      </c>
      <c r="J476" s="62">
        <f>IF(VLOOKUP(D476,Table10[],5,FALSE)&gt;0, 1,0)</f>
        <v>0</v>
      </c>
      <c r="K476" s="56" t="s">
        <v>961</v>
      </c>
      <c r="L476" s="56" t="str">
        <f>IF(VLOOKUP(C476,Synonyms!$A$2:$E$490,5,FALSE)=0,"",VLOOKUP(C476,Synonyms!$A$2:$E$490,5,FALSE))</f>
        <v/>
      </c>
      <c r="M476" s="56">
        <v>0</v>
      </c>
      <c r="N476" s="56">
        <v>0</v>
      </c>
      <c r="O476" s="56">
        <f t="shared" si="29"/>
        <v>0</v>
      </c>
      <c r="P476" s="56">
        <f t="shared" si="30"/>
        <v>0</v>
      </c>
      <c r="Q476" s="56" t="str">
        <f>IF(VLOOKUP(D476,Table10[],8,FALSE)=0,"",VLOOKUP(D476,Table10[],8,FALSE))</f>
        <v/>
      </c>
      <c r="R476" s="56" t="s">
        <v>1056</v>
      </c>
      <c r="S476" s="56">
        <v>0.91339999999999999</v>
      </c>
      <c r="T476" s="63">
        <f>IF(E476="nan","No CID", VLOOKUP(D476,Patents!$B$6:$V$493,13,FALSE))</f>
        <v>26</v>
      </c>
      <c r="U476" s="64">
        <f>IFERROR(VLOOKUP(D476,Patents!$B$6:$V$493,12,FALSE)/VLOOKUP(D476,Patents!$B$6:$V$493,13,FALSE),"")</f>
        <v>0.96153846153846156</v>
      </c>
      <c r="V476" s="64">
        <f>IFERROR(VLOOKUP(D476,Patents!$B$6:$V$493,16,FALSE)/VLOOKUP(D476,Patents!$B$6:$V$493,17,FALSE),"")</f>
        <v>0.95454545454545459</v>
      </c>
      <c r="W476" s="56" t="str">
        <f>IF(ISERROR(VLOOKUP(D476,'OFR Regulations'!B:D,3,FALSE)),"",VLOOKUP(D476,'OFR Regulations'!B:D,3,FALSE))</f>
        <v/>
      </c>
      <c r="X476" s="56" t="str">
        <f>IF(ISERROR(VLOOKUP(D476,'Reg List Summary'!$A$2:$D$141,4,FALSE)),"",VLOOKUP(D476,'Reg List Summary'!$A$2:$D$141,4,FALSE))</f>
        <v/>
      </c>
      <c r="Y476" s="56" t="b">
        <f t="shared" si="32"/>
        <v>1</v>
      </c>
      <c r="Z476" s="56">
        <f t="shared" si="31"/>
        <v>0</v>
      </c>
    </row>
    <row r="477" spans="1:26" x14ac:dyDescent="0.3">
      <c r="A477" s="56" t="s">
        <v>1572</v>
      </c>
      <c r="B477" s="56" t="s">
        <v>1104</v>
      </c>
      <c r="C477" s="57" t="s">
        <v>1571</v>
      </c>
      <c r="D477" s="57" t="s">
        <v>962</v>
      </c>
      <c r="E477" s="56">
        <v>6450496</v>
      </c>
      <c r="F477" s="62">
        <f>VLOOKUP(D477,Table10[],6,FALSE)</f>
        <v>0</v>
      </c>
      <c r="G477" s="62">
        <f>IF(VLOOKUP(D477,Table10[],9,FALSE)="Y",1,0)</f>
        <v>0</v>
      </c>
      <c r="H477" s="62" t="str">
        <f>VLOOKUP(D477,Table10[],4,FALSE)</f>
        <v>Inactive</v>
      </c>
      <c r="I477" s="62">
        <f>IF(VLOOKUP(D477,Table10[],7,FALSE)="L",1,IF(VLOOKUP(D477,Table10[],7,FALSE)="H",1.5, 0))</f>
        <v>0</v>
      </c>
      <c r="J477" s="62">
        <f>IF(VLOOKUP(D477,Table10[],5,FALSE)&gt;0, 1,0)</f>
        <v>0</v>
      </c>
      <c r="K477" s="56" t="s">
        <v>963</v>
      </c>
      <c r="L477" s="56" t="str">
        <f>IF(VLOOKUP(C477,Synonyms!$A$2:$E$490,5,FALSE)=0,"",VLOOKUP(C477,Synonyms!$A$2:$E$490,5,FALSE))</f>
        <v/>
      </c>
      <c r="M477" s="56">
        <v>0</v>
      </c>
      <c r="N477" s="56">
        <v>0</v>
      </c>
      <c r="O477" s="56">
        <f t="shared" si="29"/>
        <v>0</v>
      </c>
      <c r="P477" s="56">
        <f t="shared" si="30"/>
        <v>1</v>
      </c>
      <c r="Q477" s="56" t="str">
        <f>IF(VLOOKUP(D477,Table10[],8,FALSE)=0,"",VLOOKUP(D477,Table10[],8,FALSE))</f>
        <v/>
      </c>
      <c r="R477" s="56" t="s">
        <v>1119</v>
      </c>
      <c r="S477" s="56">
        <v>0.119353057</v>
      </c>
      <c r="T477" s="63">
        <f>IF(E477="nan","No CID", VLOOKUP(D477,Patents!$B$6:$V$493,13,FALSE))</f>
        <v>2</v>
      </c>
      <c r="U477" s="64">
        <f>IFERROR(VLOOKUP(D477,Patents!$B$6:$V$493,12,FALSE)/VLOOKUP(D477,Patents!$B$6:$V$493,13,FALSE),"")</f>
        <v>0</v>
      </c>
      <c r="V477" s="64" t="str">
        <f>IFERROR(VLOOKUP(D477,Patents!$B$6:$V$493,16,FALSE)/VLOOKUP(D477,Patents!$B$6:$V$493,17,FALSE),"")</f>
        <v/>
      </c>
      <c r="W477" s="56" t="str">
        <f>IF(ISERROR(VLOOKUP(D477,'OFR Regulations'!B:D,3,FALSE)),"",VLOOKUP(D477,'OFR Regulations'!B:D,3,FALSE))</f>
        <v/>
      </c>
      <c r="X477" s="56" t="str">
        <f>IF(ISERROR(VLOOKUP(D477,'Reg List Summary'!$A$2:$D$141,4,FALSE)),"",VLOOKUP(D477,'Reg List Summary'!$A$2:$D$141,4,FALSE))</f>
        <v/>
      </c>
      <c r="Y477" s="56" t="b">
        <f t="shared" si="32"/>
        <v>1</v>
      </c>
      <c r="Z477" s="56">
        <f t="shared" si="31"/>
        <v>0</v>
      </c>
    </row>
    <row r="478" spans="1:26" x14ac:dyDescent="0.3">
      <c r="A478" s="56" t="s">
        <v>1083</v>
      </c>
      <c r="B478" s="56" t="s">
        <v>1077</v>
      </c>
      <c r="C478" s="57" t="s">
        <v>1082</v>
      </c>
      <c r="D478" s="57" t="s">
        <v>964</v>
      </c>
      <c r="E478" s="56">
        <v>7101</v>
      </c>
      <c r="F478" s="62">
        <f>VLOOKUP(D478,Table10[],6,FALSE)</f>
        <v>0</v>
      </c>
      <c r="G478" s="62">
        <f>IF(VLOOKUP(D478,Table10[],9,FALSE)="Y",1,0)</f>
        <v>0</v>
      </c>
      <c r="H478" s="62" t="str">
        <f>VLOOKUP(D478,Table10[],4,FALSE)</f>
        <v>Active</v>
      </c>
      <c r="I478" s="62">
        <f>IF(VLOOKUP(D478,Table10[],7,FALSE)="L",1,IF(VLOOKUP(D478,Table10[],7,FALSE)="H",1.5, 0))</f>
        <v>0</v>
      </c>
      <c r="J478" s="62">
        <f>IF(VLOOKUP(D478,Table10[],5,FALSE)&gt;0, 1,0)</f>
        <v>1</v>
      </c>
      <c r="K478" s="56" t="s">
        <v>965</v>
      </c>
      <c r="L478" s="56" t="str">
        <f>IF(VLOOKUP(C478,Synonyms!$A$2:$E$490,5,FALSE)=0,"",VLOOKUP(C478,Synonyms!$A$2:$E$490,5,FALSE))</f>
        <v>4-Biphenyl bromide; RARECHEM BB AA 0021</v>
      </c>
      <c r="M478" s="56">
        <v>0</v>
      </c>
      <c r="N478" s="56">
        <v>0</v>
      </c>
      <c r="O478" s="56">
        <f t="shared" si="29"/>
        <v>1</v>
      </c>
      <c r="P478" s="56">
        <f t="shared" si="30"/>
        <v>1</v>
      </c>
      <c r="Q478" s="56" t="str">
        <f>IF(VLOOKUP(D478,Table10[],8,FALSE)=0,"",VLOOKUP(D478,Table10[],8,FALSE))</f>
        <v/>
      </c>
      <c r="R478" s="56" t="s">
        <v>1060</v>
      </c>
      <c r="S478" s="56">
        <v>0.80030000000000001</v>
      </c>
      <c r="T478" s="63">
        <f>IF(E478="nan","No CID", VLOOKUP(D478,Patents!$B$6:$V$493,13,FALSE))</f>
        <v>7113</v>
      </c>
      <c r="U478" s="64">
        <f>IFERROR(VLOOKUP(D478,Patents!$B$6:$V$493,12,FALSE)/VLOOKUP(D478,Patents!$B$6:$V$493,13,FALSE),"")</f>
        <v>0.77252917193870374</v>
      </c>
      <c r="V478" s="64">
        <f>IFERROR(VLOOKUP(D478,Patents!$B$6:$V$493,16,FALSE)/VLOOKUP(D478,Patents!$B$6:$V$493,17,FALSE),"")</f>
        <v>0.69230769230769229</v>
      </c>
      <c r="W478" s="56">
        <f>IF(ISERROR(VLOOKUP(D478,'OFR Regulations'!B:D,3,FALSE)),"",VLOOKUP(D478,'OFR Regulations'!B:D,3,FALSE))</f>
        <v>1</v>
      </c>
      <c r="X478" s="56">
        <f>IF(ISERROR(VLOOKUP(D478,'Reg List Summary'!$A$2:$D$141,4,FALSE)),"",VLOOKUP(D478,'Reg List Summary'!$A$2:$D$141,4,FALSE))</f>
        <v>1</v>
      </c>
      <c r="Y478" s="56" t="b">
        <f t="shared" si="32"/>
        <v>1</v>
      </c>
      <c r="Z478" s="56">
        <f t="shared" si="31"/>
        <v>0</v>
      </c>
    </row>
    <row r="479" spans="1:26" x14ac:dyDescent="0.3">
      <c r="A479" s="56" t="s">
        <v>1085</v>
      </c>
      <c r="B479" s="56" t="s">
        <v>1077</v>
      </c>
      <c r="C479" s="57" t="s">
        <v>1084</v>
      </c>
      <c r="D479" s="57" t="s">
        <v>966</v>
      </c>
      <c r="E479" s="56">
        <v>7110</v>
      </c>
      <c r="F479" s="62">
        <f>VLOOKUP(D479,Table10[],6,FALSE)</f>
        <v>0</v>
      </c>
      <c r="G479" s="62">
        <f>IF(VLOOKUP(D479,Table10[],9,FALSE)="Y",1,0)</f>
        <v>0</v>
      </c>
      <c r="H479" s="62" t="str">
        <f>VLOOKUP(D479,Table10[],4,FALSE)</f>
        <v>Active</v>
      </c>
      <c r="I479" s="62">
        <f>IF(VLOOKUP(D479,Table10[],7,FALSE)="L",1,IF(VLOOKUP(D479,Table10[],7,FALSE)="H",1.5, 0))</f>
        <v>0</v>
      </c>
      <c r="J479" s="62">
        <f>IF(VLOOKUP(D479,Table10[],5,FALSE)&gt;0, 1,0)</f>
        <v>1</v>
      </c>
      <c r="K479" s="56" t="s">
        <v>967</v>
      </c>
      <c r="L479" s="56" t="str">
        <f>IF(VLOOKUP(C479,Synonyms!$A$2:$E$490,5,FALSE)=0,"",VLOOKUP(C479,Synonyms!$A$2:$E$490,5,FALSE))</f>
        <v>PBB-15</v>
      </c>
      <c r="M479" s="56">
        <v>0</v>
      </c>
      <c r="N479" s="56">
        <v>0</v>
      </c>
      <c r="O479" s="56">
        <f t="shared" si="29"/>
        <v>1</v>
      </c>
      <c r="P479" s="56">
        <f t="shared" si="30"/>
        <v>1</v>
      </c>
      <c r="Q479" s="56">
        <f>IF(VLOOKUP(D479,Table10[],8,FALSE)=0,"",VLOOKUP(D479,Table10[],8,FALSE))</f>
        <v>1</v>
      </c>
      <c r="R479" s="56" t="s">
        <v>1060</v>
      </c>
      <c r="S479" s="56">
        <v>0.72760000000000002</v>
      </c>
      <c r="T479" s="63">
        <f>IF(E479="nan","No CID", VLOOKUP(D479,Patents!$B$6:$V$493,13,FALSE))</f>
        <v>4482</v>
      </c>
      <c r="U479" s="64">
        <f>IFERROR(VLOOKUP(D479,Patents!$B$6:$V$493,12,FALSE)/VLOOKUP(D479,Patents!$B$6:$V$493,13,FALSE),"")</f>
        <v>0.7804551539491299</v>
      </c>
      <c r="V479" s="64">
        <f>IFERROR(VLOOKUP(D479,Patents!$B$6:$V$493,16,FALSE)/VLOOKUP(D479,Patents!$B$6:$V$493,17,FALSE),"")</f>
        <v>0.78082191780821919</v>
      </c>
      <c r="W479" s="56">
        <f>IF(ISERROR(VLOOKUP(D479,'OFR Regulations'!B:D,3,FALSE)),"",VLOOKUP(D479,'OFR Regulations'!B:D,3,FALSE))</f>
        <v>2</v>
      </c>
      <c r="X479" s="56">
        <f>IF(ISERROR(VLOOKUP(D479,'Reg List Summary'!$A$2:$D$141,4,FALSE)),"",VLOOKUP(D479,'Reg List Summary'!$A$2:$D$141,4,FALSE))</f>
        <v>2</v>
      </c>
      <c r="Y479" s="56" t="b">
        <f t="shared" si="32"/>
        <v>1</v>
      </c>
      <c r="Z479" s="56">
        <f t="shared" si="31"/>
        <v>0</v>
      </c>
    </row>
    <row r="480" spans="1:26" x14ac:dyDescent="0.3">
      <c r="A480" s="56" t="s">
        <v>1574</v>
      </c>
      <c r="B480" s="56" t="s">
        <v>1104</v>
      </c>
      <c r="C480" s="57" t="s">
        <v>1573</v>
      </c>
      <c r="D480" s="57" t="s">
        <v>968</v>
      </c>
      <c r="E480" s="56">
        <v>13184975</v>
      </c>
      <c r="F480" s="62">
        <f>VLOOKUP(D480,Table10[],6,FALSE)</f>
        <v>0</v>
      </c>
      <c r="G480" s="62">
        <f>IF(VLOOKUP(D480,Table10[],9,FALSE)="Y",1,0)</f>
        <v>0</v>
      </c>
      <c r="H480" s="62">
        <f>VLOOKUP(D480,Table10[],4,FALSE)</f>
        <v>0</v>
      </c>
      <c r="I480" s="62">
        <f>IF(VLOOKUP(D480,Table10[],7,FALSE)="L",1,IF(VLOOKUP(D480,Table10[],7,FALSE)="H",1.5, 0))</f>
        <v>0</v>
      </c>
      <c r="J480" s="62">
        <f>IF(VLOOKUP(D480,Table10[],5,FALSE)&gt;0, 1,0)</f>
        <v>0</v>
      </c>
      <c r="K480" s="56" t="s">
        <v>969</v>
      </c>
      <c r="L480" s="56" t="str">
        <f>IF(VLOOKUP(C480,Synonyms!$A$2:$E$490,5,FALSE)=0,"",VLOOKUP(C480,Synonyms!$A$2:$E$490,5,FALSE))</f>
        <v/>
      </c>
      <c r="M480" s="56">
        <v>0</v>
      </c>
      <c r="N480" s="56">
        <v>0</v>
      </c>
      <c r="O480" s="56">
        <f t="shared" si="29"/>
        <v>0</v>
      </c>
      <c r="P480" s="56">
        <f t="shared" si="30"/>
        <v>0</v>
      </c>
      <c r="Q480" s="56" t="str">
        <f>IF(VLOOKUP(D480,Table10[],8,FALSE)=0,"",VLOOKUP(D480,Table10[],8,FALSE))</f>
        <v/>
      </c>
      <c r="R480" s="56" t="s">
        <v>1119</v>
      </c>
      <c r="S480" s="56">
        <v>0.92420000000000002</v>
      </c>
      <c r="T480" s="63">
        <f>IF(E480="nan","No CID", VLOOKUP(D480,Patents!$B$6:$V$493,13,FALSE))</f>
        <v>61</v>
      </c>
      <c r="U480" s="64">
        <f>IFERROR(VLOOKUP(D480,Patents!$B$6:$V$493,12,FALSE)/VLOOKUP(D480,Patents!$B$6:$V$493,13,FALSE),"")</f>
        <v>1</v>
      </c>
      <c r="V480" s="64">
        <f>IFERROR(VLOOKUP(D480,Patents!$B$6:$V$493,16,FALSE)/VLOOKUP(D480,Patents!$B$6:$V$493,17,FALSE),"")</f>
        <v>1</v>
      </c>
      <c r="W480" s="56" t="str">
        <f>IF(ISERROR(VLOOKUP(D480,'OFR Regulations'!B:D,3,FALSE)),"",VLOOKUP(D480,'OFR Regulations'!B:D,3,FALSE))</f>
        <v/>
      </c>
      <c r="X480" s="56" t="str">
        <f>IF(ISERROR(VLOOKUP(D480,'Reg List Summary'!$A$2:$D$141,4,FALSE)),"",VLOOKUP(D480,'Reg List Summary'!$A$2:$D$141,4,FALSE))</f>
        <v/>
      </c>
      <c r="Y480" s="56" t="b">
        <f t="shared" si="32"/>
        <v>1</v>
      </c>
      <c r="Z480" s="56">
        <f t="shared" si="31"/>
        <v>0</v>
      </c>
    </row>
    <row r="481" spans="1:26" x14ac:dyDescent="0.3">
      <c r="A481" s="56" t="s">
        <v>1087</v>
      </c>
      <c r="B481" s="56" t="s">
        <v>1074</v>
      </c>
      <c r="C481" s="57" t="s">
        <v>1086</v>
      </c>
      <c r="D481" s="57" t="s">
        <v>970</v>
      </c>
      <c r="E481" s="56">
        <v>7145</v>
      </c>
      <c r="F481" s="62">
        <f>VLOOKUP(D481,Table10[],6,FALSE)</f>
        <v>0</v>
      </c>
      <c r="G481" s="62">
        <f>IF(VLOOKUP(D481,Table10[],9,FALSE)="Y",1,0)</f>
        <v>0</v>
      </c>
      <c r="H481" s="62" t="str">
        <f>VLOOKUP(D481,Table10[],4,FALSE)</f>
        <v>Active</v>
      </c>
      <c r="I481" s="62">
        <f>IF(VLOOKUP(D481,Table10[],7,FALSE)="L",1,IF(VLOOKUP(D481,Table10[],7,FALSE)="H",1.5, 0))</f>
        <v>0</v>
      </c>
      <c r="J481" s="62">
        <f>IF(VLOOKUP(D481,Table10[],5,FALSE)&gt;0, 1,0)</f>
        <v>1</v>
      </c>
      <c r="K481" s="56" t="s">
        <v>971</v>
      </c>
      <c r="L481" s="56" t="str">
        <f>IF(VLOOKUP(C481,Synonyms!$A$2:$E$490,5,FALSE)=0,"",VLOOKUP(C481,Synonyms!$A$2:$E$490,5,FALSE))</f>
        <v>BRN 0907323; Dowspray 9; Styrene dibromide</v>
      </c>
      <c r="M481" s="56">
        <v>0</v>
      </c>
      <c r="N481" s="56">
        <v>0</v>
      </c>
      <c r="O481" s="56">
        <f t="shared" si="29"/>
        <v>1</v>
      </c>
      <c r="P481" s="56">
        <f t="shared" si="30"/>
        <v>1</v>
      </c>
      <c r="Q481" s="56" t="str">
        <f>IF(VLOOKUP(D481,Table10[],8,FALSE)=0,"",VLOOKUP(D481,Table10[],8,FALSE))</f>
        <v/>
      </c>
      <c r="R481" s="56" t="s">
        <v>1056</v>
      </c>
      <c r="S481" s="56">
        <v>0.96330000000000005</v>
      </c>
      <c r="T481" s="63">
        <f>IF(E481="nan","No CID", VLOOKUP(D481,Patents!$B$6:$V$493,13,FALSE))</f>
        <v>1915</v>
      </c>
      <c r="U481" s="64">
        <f>IFERROR(VLOOKUP(D481,Patents!$B$6:$V$493,12,FALSE)/VLOOKUP(D481,Patents!$B$6:$V$493,13,FALSE),"")</f>
        <v>0.79164490861618797</v>
      </c>
      <c r="V481" s="64">
        <f>IFERROR(VLOOKUP(D481,Patents!$B$6:$V$493,16,FALSE)/VLOOKUP(D481,Patents!$B$6:$V$493,17,FALSE),"")</f>
        <v>0.7579617834394905</v>
      </c>
      <c r="W481" s="56" t="str">
        <f>IF(ISERROR(VLOOKUP(D481,'OFR Regulations'!B:D,3,FALSE)),"",VLOOKUP(D481,'OFR Regulations'!B:D,3,FALSE))</f>
        <v/>
      </c>
      <c r="X481" s="56" t="str">
        <f>IF(ISERROR(VLOOKUP(D481,'Reg List Summary'!$A$2:$D$141,4,FALSE)),"",VLOOKUP(D481,'Reg List Summary'!$A$2:$D$141,4,FALSE))</f>
        <v/>
      </c>
      <c r="Y481" s="56" t="b">
        <f t="shared" si="32"/>
        <v>1</v>
      </c>
      <c r="Z481" s="56">
        <f t="shared" si="31"/>
        <v>0</v>
      </c>
    </row>
    <row r="482" spans="1:26" x14ac:dyDescent="0.3">
      <c r="A482" s="56" t="s">
        <v>1576</v>
      </c>
      <c r="B482" s="56" t="s">
        <v>1092</v>
      </c>
      <c r="C482" s="57" t="s">
        <v>1575</v>
      </c>
      <c r="D482" s="57" t="s">
        <v>249</v>
      </c>
      <c r="E482" s="56">
        <v>13283771</v>
      </c>
      <c r="F482" s="62">
        <f>VLOOKUP(D482,Table10[],6,FALSE)</f>
        <v>0</v>
      </c>
      <c r="G482" s="62">
        <f>IF(VLOOKUP(D482,Table10[],9,FALSE)="Y",1,0)</f>
        <v>0</v>
      </c>
      <c r="H482" s="62">
        <f>VLOOKUP(D482,Table10[],4,FALSE)</f>
        <v>0</v>
      </c>
      <c r="I482" s="62">
        <f>IF(VLOOKUP(D482,Table10[],7,FALSE)="L",1,IF(VLOOKUP(D482,Table10[],7,FALSE)="H",1.5, 0))</f>
        <v>0</v>
      </c>
      <c r="J482" s="62">
        <f>IF(VLOOKUP(D482,Table10[],5,FALSE)&gt;0, 1,0)</f>
        <v>1</v>
      </c>
      <c r="K482" s="56" t="s">
        <v>250</v>
      </c>
      <c r="L482" s="56" t="str">
        <f>IF(VLOOKUP(C482,Synonyms!$A$2:$E$490,5,FALSE)=0,"",VLOOKUP(C482,Synonyms!$A$2:$E$490,5,FALSE))</f>
        <v/>
      </c>
      <c r="M482" s="56">
        <v>0</v>
      </c>
      <c r="N482" s="56">
        <v>1</v>
      </c>
      <c r="O482" s="56">
        <f t="shared" si="29"/>
        <v>0</v>
      </c>
      <c r="P482" s="56">
        <f t="shared" si="30"/>
        <v>1</v>
      </c>
      <c r="Q482" s="56">
        <f>IF(VLOOKUP(D482,Table10[],8,FALSE)=0,"",VLOOKUP(D482,Table10[],8,FALSE))</f>
        <v>2</v>
      </c>
      <c r="R482" s="56" t="s">
        <v>1056</v>
      </c>
      <c r="S482" s="56">
        <v>0.92279999999999995</v>
      </c>
      <c r="T482" s="63">
        <f>IF(E482="nan","No CID", VLOOKUP(D482,Patents!$B$6:$V$493,13,FALSE))</f>
        <v>20</v>
      </c>
      <c r="U482" s="64">
        <f>IFERROR(VLOOKUP(D482,Patents!$B$6:$V$493,12,FALSE)/VLOOKUP(D482,Patents!$B$6:$V$493,13,FALSE),"")</f>
        <v>0.95</v>
      </c>
      <c r="V482" s="64">
        <f>IFERROR(VLOOKUP(D482,Patents!$B$6:$V$493,16,FALSE)/VLOOKUP(D482,Patents!$B$6:$V$493,17,FALSE),"")</f>
        <v>1</v>
      </c>
      <c r="W482" s="56">
        <f>IF(ISERROR(VLOOKUP(D482,'OFR Regulations'!B:D,3,FALSE)),"",VLOOKUP(D482,'OFR Regulations'!B:D,3,FALSE))</f>
        <v>1</v>
      </c>
      <c r="X482" s="56">
        <f>IF(ISERROR(VLOOKUP(D482,'Reg List Summary'!$A$2:$D$141,4,FALSE)),"",VLOOKUP(D482,'Reg List Summary'!$A$2:$D$141,4,FALSE))</f>
        <v>1</v>
      </c>
      <c r="Y482" s="56" t="b">
        <f t="shared" si="32"/>
        <v>1</v>
      </c>
      <c r="Z482" s="56">
        <f t="shared" si="31"/>
        <v>0</v>
      </c>
    </row>
    <row r="483" spans="1:26" x14ac:dyDescent="0.3">
      <c r="A483" s="56" t="s">
        <v>1089</v>
      </c>
      <c r="B483" s="56" t="s">
        <v>1057</v>
      </c>
      <c r="C483" s="57" t="s">
        <v>1088</v>
      </c>
      <c r="D483" s="57" t="s">
        <v>974</v>
      </c>
      <c r="E483" s="56">
        <v>7281</v>
      </c>
      <c r="F483" s="62">
        <f>VLOOKUP(D483,Table10[],6,FALSE)</f>
        <v>0</v>
      </c>
      <c r="G483" s="62">
        <f>IF(VLOOKUP(D483,Table10[],9,FALSE)="Y",1,0)</f>
        <v>0</v>
      </c>
      <c r="H483" s="62" t="str">
        <f>VLOOKUP(D483,Table10[],4,FALSE)</f>
        <v>Active</v>
      </c>
      <c r="I483" s="62">
        <f>IF(VLOOKUP(D483,Table10[],7,FALSE)="L",1,IF(VLOOKUP(D483,Table10[],7,FALSE)="H",1.5, 0))</f>
        <v>0</v>
      </c>
      <c r="J483" s="62">
        <f>IF(VLOOKUP(D483,Table10[],5,FALSE)&gt;0, 1,0)</f>
        <v>1</v>
      </c>
      <c r="K483" s="56" t="s">
        <v>975</v>
      </c>
      <c r="L483" s="56" t="str">
        <f>IF(VLOOKUP(C483,Synonyms!$A$2:$E$490,5,FALSE)=0,"",VLOOKUP(C483,Synonyms!$A$2:$E$490,5,FALSE))</f>
        <v>BRN 1719127; Brominex 257</v>
      </c>
      <c r="M483" s="56">
        <v>0</v>
      </c>
      <c r="N483" s="56">
        <v>0</v>
      </c>
      <c r="O483" s="56">
        <f t="shared" si="29"/>
        <v>1</v>
      </c>
      <c r="P483" s="56">
        <f t="shared" si="30"/>
        <v>1</v>
      </c>
      <c r="Q483" s="56" t="str">
        <f>IF(VLOOKUP(D483,Table10[],8,FALSE)=0,"",VLOOKUP(D483,Table10[],8,FALSE))</f>
        <v/>
      </c>
      <c r="R483" s="56" t="s">
        <v>1060</v>
      </c>
      <c r="S483" s="56">
        <v>0.89749999999999996</v>
      </c>
      <c r="T483" s="63">
        <f>IF(E483="nan","No CID", VLOOKUP(D483,Patents!$B$6:$V$493,13,FALSE))</f>
        <v>3966</v>
      </c>
      <c r="U483" s="64">
        <f>IFERROR(VLOOKUP(D483,Patents!$B$6:$V$493,12,FALSE)/VLOOKUP(D483,Patents!$B$6:$V$493,13,FALSE),"")</f>
        <v>0.49319213313161875</v>
      </c>
      <c r="V483" s="64">
        <f>IFERROR(VLOOKUP(D483,Patents!$B$6:$V$493,16,FALSE)/VLOOKUP(D483,Patents!$B$6:$V$493,17,FALSE),"")</f>
        <v>0.39705882352941174</v>
      </c>
      <c r="W483" s="56">
        <f>IF(ISERROR(VLOOKUP(D483,'OFR Regulations'!B:D,3,FALSE)),"",VLOOKUP(D483,'OFR Regulations'!B:D,3,FALSE))</f>
        <v>2</v>
      </c>
      <c r="X483" s="56">
        <f>IF(ISERROR(VLOOKUP(D483,'Reg List Summary'!$A$2:$D$141,4,FALSE)),"",VLOOKUP(D483,'Reg List Summary'!$A$2:$D$141,4,FALSE))</f>
        <v>2</v>
      </c>
      <c r="Y483" s="56" t="b">
        <f t="shared" si="32"/>
        <v>1</v>
      </c>
      <c r="Z483" s="56">
        <f t="shared" si="31"/>
        <v>0</v>
      </c>
    </row>
    <row r="484" spans="1:26" x14ac:dyDescent="0.3">
      <c r="A484" s="56" t="s">
        <v>1578</v>
      </c>
      <c r="B484" s="56" t="s">
        <v>1069</v>
      </c>
      <c r="C484" s="57" t="s">
        <v>1577</v>
      </c>
      <c r="D484" s="57" t="s">
        <v>976</v>
      </c>
      <c r="E484" s="56">
        <v>22345068</v>
      </c>
      <c r="F484" s="62">
        <f>VLOOKUP(D484,Table10[],6,FALSE)</f>
        <v>0</v>
      </c>
      <c r="G484" s="62">
        <f>IF(VLOOKUP(D484,Table10[],9,FALSE)="Y",1,0)</f>
        <v>0</v>
      </c>
      <c r="H484" s="62">
        <f>VLOOKUP(D484,Table10[],4,FALSE)</f>
        <v>0</v>
      </c>
      <c r="I484" s="62">
        <f>IF(VLOOKUP(D484,Table10[],7,FALSE)="L",1,IF(VLOOKUP(D484,Table10[],7,FALSE)="H",1.5, 0))</f>
        <v>0</v>
      </c>
      <c r="J484" s="62">
        <f>IF(VLOOKUP(D484,Table10[],5,FALSE)&gt;0, 1,0)</f>
        <v>1</v>
      </c>
      <c r="K484" s="56" t="s">
        <v>977</v>
      </c>
      <c r="L484" s="56" t="str">
        <f>IF(VLOOKUP(C484,Synonyms!$A$2:$E$490,5,FALSE)=0,"",VLOOKUP(C484,Synonyms!$A$2:$E$490,5,FALSE))</f>
        <v/>
      </c>
      <c r="M484" s="56">
        <v>0</v>
      </c>
      <c r="N484" s="56">
        <v>0</v>
      </c>
      <c r="O484" s="56">
        <f t="shared" si="29"/>
        <v>0</v>
      </c>
      <c r="P484" s="56">
        <f t="shared" si="30"/>
        <v>1</v>
      </c>
      <c r="Q484" s="56">
        <f>IF(VLOOKUP(D484,Table10[],8,FALSE)=0,"",VLOOKUP(D484,Table10[],8,FALSE))</f>
        <v>1</v>
      </c>
      <c r="R484" s="56" t="s">
        <v>1060</v>
      </c>
      <c r="S484" s="56">
        <v>0.95369999999999999</v>
      </c>
      <c r="T484" s="63">
        <f>IF(E484="nan","No CID", VLOOKUP(D484,Patents!$B$6:$V$493,13,FALSE))</f>
        <v>31</v>
      </c>
      <c r="U484" s="64">
        <f>IFERROR(VLOOKUP(D484,Patents!$B$6:$V$493,12,FALSE)/VLOOKUP(D484,Patents!$B$6:$V$493,13,FALSE),"")</f>
        <v>0.83870967741935487</v>
      </c>
      <c r="V484" s="64">
        <f>IFERROR(VLOOKUP(D484,Patents!$B$6:$V$493,16,FALSE)/VLOOKUP(D484,Patents!$B$6:$V$493,17,FALSE),"")</f>
        <v>0.90476190476190477</v>
      </c>
      <c r="W484" s="56" t="str">
        <f>IF(ISERROR(VLOOKUP(D484,'OFR Regulations'!B:D,3,FALSE)),"",VLOOKUP(D484,'OFR Regulations'!B:D,3,FALSE))</f>
        <v/>
      </c>
      <c r="X484" s="56" t="str">
        <f>IF(ISERROR(VLOOKUP(D484,'Reg List Summary'!$A$2:$D$141,4,FALSE)),"",VLOOKUP(D484,'Reg List Summary'!$A$2:$D$141,4,FALSE))</f>
        <v/>
      </c>
      <c r="Y484" s="56" t="b">
        <f t="shared" si="32"/>
        <v>1</v>
      </c>
      <c r="Z484" s="56">
        <f t="shared" si="31"/>
        <v>0</v>
      </c>
    </row>
    <row r="485" spans="1:26" x14ac:dyDescent="0.3">
      <c r="A485" s="56" t="s">
        <v>1580</v>
      </c>
      <c r="B485" s="56" t="s">
        <v>1057</v>
      </c>
      <c r="C485" s="57" t="s">
        <v>1579</v>
      </c>
      <c r="D485" s="57" t="s">
        <v>914</v>
      </c>
      <c r="E485" s="56" t="s">
        <v>1240</v>
      </c>
      <c r="F485" s="62">
        <f>VLOOKUP(D485,Table10[],6,FALSE)</f>
        <v>0</v>
      </c>
      <c r="G485" s="62">
        <f>IF(VLOOKUP(D485,Table10[],9,FALSE)="Y",1,0)</f>
        <v>0</v>
      </c>
      <c r="H485" s="62">
        <f>VLOOKUP(D485,Table10[],4,FALSE)</f>
        <v>0</v>
      </c>
      <c r="I485" s="62">
        <f>IF(VLOOKUP(D485,Table10[],7,FALSE)="L",1,IF(VLOOKUP(D485,Table10[],7,FALSE)="H",1.5, 0))</f>
        <v>0</v>
      </c>
      <c r="J485" s="62">
        <f>IF(VLOOKUP(D485,Table10[],5,FALSE)&gt;0, 1,0)</f>
        <v>1</v>
      </c>
      <c r="K485" s="56" t="s">
        <v>915</v>
      </c>
      <c r="L485" s="56" t="str">
        <f>IF(VLOOKUP(C485,Synonyms!$A$2:$E$490,5,FALSE)=0,"",VLOOKUP(C485,Synonyms!$A$2:$E$490,5,FALSE))</f>
        <v/>
      </c>
      <c r="M485" s="56">
        <v>1</v>
      </c>
      <c r="N485" s="56">
        <v>0</v>
      </c>
      <c r="O485" s="56">
        <f t="shared" si="29"/>
        <v>0</v>
      </c>
      <c r="P485" s="56">
        <f t="shared" si="30"/>
        <v>1</v>
      </c>
      <c r="Q485" s="56">
        <f>IF(VLOOKUP(D485,Table10[],8,FALSE)=0,"",VLOOKUP(D485,Table10[],8,FALSE))</f>
        <v>1</v>
      </c>
      <c r="R485" s="56" t="s">
        <v>1056</v>
      </c>
      <c r="S485" s="56"/>
      <c r="T485" s="63" t="str">
        <f>IF(E485="nan","No CID", VLOOKUP(D485,Patents!$B$6:$V$493,13,FALSE))</f>
        <v>No CID</v>
      </c>
      <c r="U485" s="64" t="str">
        <f>IFERROR(VLOOKUP(D485,Patents!$B$6:$V$493,12,FALSE)/VLOOKUP(D485,Patents!$B$6:$V$493,13,FALSE),"")</f>
        <v/>
      </c>
      <c r="V485" s="64" t="str">
        <f>IFERROR(VLOOKUP(D485,Patents!$B$6:$V$493,16,FALSE)/VLOOKUP(D485,Patents!$B$6:$V$493,17,FALSE),"")</f>
        <v/>
      </c>
      <c r="W485" s="56">
        <f>IF(ISERROR(VLOOKUP(D485,'OFR Regulations'!B:D,3,FALSE)),"",VLOOKUP(D485,'OFR Regulations'!B:D,3,FALSE))</f>
        <v>1</v>
      </c>
      <c r="X485" s="56">
        <f>IF(ISERROR(VLOOKUP(D485,'Reg List Summary'!$A$2:$D$141,4,FALSE)),"",VLOOKUP(D485,'Reg List Summary'!$A$2:$D$141,4,FALSE))</f>
        <v>1</v>
      </c>
      <c r="Y485" s="56" t="b">
        <f t="shared" si="32"/>
        <v>1</v>
      </c>
      <c r="Z485" s="56">
        <f t="shared" si="31"/>
        <v>0</v>
      </c>
    </row>
    <row r="486" spans="1:26" x14ac:dyDescent="0.3">
      <c r="A486" s="56" t="s">
        <v>1582</v>
      </c>
      <c r="B486" s="56" t="s">
        <v>1057</v>
      </c>
      <c r="C486" s="57" t="s">
        <v>1581</v>
      </c>
      <c r="D486" s="57" t="s">
        <v>922</v>
      </c>
      <c r="E486" s="56" t="s">
        <v>1240</v>
      </c>
      <c r="F486" s="62">
        <f>VLOOKUP(D486,Table10[],6,FALSE)</f>
        <v>0</v>
      </c>
      <c r="G486" s="62">
        <f>IF(VLOOKUP(D486,Table10[],9,FALSE)="Y",1,0)</f>
        <v>0</v>
      </c>
      <c r="H486" s="62">
        <f>VLOOKUP(D486,Table10[],4,FALSE)</f>
        <v>0</v>
      </c>
      <c r="I486" s="62">
        <f>IF(VLOOKUP(D486,Table10[],7,FALSE)="L",1,IF(VLOOKUP(D486,Table10[],7,FALSE)="H",1.5, 0))</f>
        <v>0</v>
      </c>
      <c r="J486" s="62">
        <f>IF(VLOOKUP(D486,Table10[],5,FALSE)&gt;0, 1,0)</f>
        <v>1</v>
      </c>
      <c r="K486" s="56" t="s">
        <v>923</v>
      </c>
      <c r="L486" s="56" t="str">
        <f>IF(VLOOKUP(C486,Synonyms!$A$2:$E$490,5,FALSE)=0,"",VLOOKUP(C486,Synonyms!$A$2:$E$490,5,FALSE))</f>
        <v/>
      </c>
      <c r="M486" s="56">
        <v>1</v>
      </c>
      <c r="N486" s="56">
        <v>0</v>
      </c>
      <c r="O486" s="56">
        <f t="shared" si="29"/>
        <v>0</v>
      </c>
      <c r="P486" s="56">
        <f t="shared" si="30"/>
        <v>1</v>
      </c>
      <c r="Q486" s="56">
        <f>IF(VLOOKUP(D486,Table10[],8,FALSE)=0,"",VLOOKUP(D486,Table10[],8,FALSE))</f>
        <v>1</v>
      </c>
      <c r="R486" s="56" t="s">
        <v>1056</v>
      </c>
      <c r="S486" s="56"/>
      <c r="T486" s="63" t="str">
        <f>IF(E486="nan","No CID", VLOOKUP(D486,Patents!$B$6:$V$493,13,FALSE))</f>
        <v>No CID</v>
      </c>
      <c r="U486" s="64" t="str">
        <f>IFERROR(VLOOKUP(D486,Patents!$B$6:$V$493,12,FALSE)/VLOOKUP(D486,Patents!$B$6:$V$493,13,FALSE),"")</f>
        <v/>
      </c>
      <c r="V486" s="64" t="str">
        <f>IFERROR(VLOOKUP(D486,Patents!$B$6:$V$493,16,FALSE)/VLOOKUP(D486,Patents!$B$6:$V$493,17,FALSE),"")</f>
        <v/>
      </c>
      <c r="W486" s="56">
        <f>IF(ISERROR(VLOOKUP(D486,'OFR Regulations'!B:D,3,FALSE)),"",VLOOKUP(D486,'OFR Regulations'!B:D,3,FALSE))</f>
        <v>1</v>
      </c>
      <c r="X486" s="56">
        <f>IF(ISERROR(VLOOKUP(D486,'Reg List Summary'!$A$2:$D$141,4,FALSE)),"",VLOOKUP(D486,'Reg List Summary'!$A$2:$D$141,4,FALSE))</f>
        <v>1</v>
      </c>
      <c r="Y486" s="56" t="b">
        <f t="shared" si="32"/>
        <v>1</v>
      </c>
      <c r="Z486" s="56">
        <f t="shared" si="31"/>
        <v>0</v>
      </c>
    </row>
    <row r="487" spans="1:26" x14ac:dyDescent="0.3">
      <c r="A487" s="56" t="s">
        <v>1584</v>
      </c>
      <c r="B487" s="56" t="s">
        <v>1064</v>
      </c>
      <c r="C487" s="57" t="s">
        <v>1583</v>
      </c>
      <c r="D487" s="57" t="s">
        <v>982</v>
      </c>
      <c r="E487" s="56">
        <v>71332080</v>
      </c>
      <c r="F487" s="62">
        <f>VLOOKUP(D487,Table10[],6,FALSE)</f>
        <v>0</v>
      </c>
      <c r="G487" s="62">
        <f>IF(VLOOKUP(D487,Table10[],9,FALSE)="Y",1,0)</f>
        <v>0</v>
      </c>
      <c r="H487" s="62">
        <f>VLOOKUP(D487,Table10[],4,FALSE)</f>
        <v>0</v>
      </c>
      <c r="I487" s="62">
        <f>IF(VLOOKUP(D487,Table10[],7,FALSE)="L",1,IF(VLOOKUP(D487,Table10[],7,FALSE)="H",1.5, 0))</f>
        <v>0</v>
      </c>
      <c r="J487" s="62">
        <f>IF(VLOOKUP(D487,Table10[],5,FALSE)&gt;0, 1,0)</f>
        <v>0</v>
      </c>
      <c r="K487" s="56" t="s">
        <v>983</v>
      </c>
      <c r="L487" s="56" t="str">
        <f>IF(VLOOKUP(C487,Synonyms!$A$2:$E$490,5,FALSE)=0,"",VLOOKUP(C487,Synonyms!$A$2:$E$490,5,FALSE))</f>
        <v/>
      </c>
      <c r="M487" s="56">
        <v>0</v>
      </c>
      <c r="N487" s="56">
        <v>0</v>
      </c>
      <c r="O487" s="56">
        <f t="shared" si="29"/>
        <v>0</v>
      </c>
      <c r="P487" s="56">
        <f t="shared" si="30"/>
        <v>0</v>
      </c>
      <c r="Q487" s="56" t="str">
        <f>IF(VLOOKUP(D487,Table10[],8,FALSE)=0,"",VLOOKUP(D487,Table10[],8,FALSE))</f>
        <v/>
      </c>
      <c r="R487" s="56" t="s">
        <v>1119</v>
      </c>
      <c r="S487" s="56">
        <v>0.98970000000000002</v>
      </c>
      <c r="T487" s="63">
        <f>IF(E487="nan","No CID", VLOOKUP(D487,Patents!$B$6:$V$493,13,FALSE))</f>
        <v>0</v>
      </c>
      <c r="U487" s="64" t="str">
        <f>IFERROR(VLOOKUP(D487,Patents!$B$6:$V$493,12,FALSE)/VLOOKUP(D487,Patents!$B$6:$V$493,13,FALSE),"")</f>
        <v/>
      </c>
      <c r="V487" s="64" t="str">
        <f>IFERROR(VLOOKUP(D487,Patents!$B$6:$V$493,16,FALSE)/VLOOKUP(D487,Patents!$B$6:$V$493,17,FALSE),"")</f>
        <v/>
      </c>
      <c r="W487" s="56" t="str">
        <f>IF(ISERROR(VLOOKUP(D487,'OFR Regulations'!B:D,3,FALSE)),"",VLOOKUP(D487,'OFR Regulations'!B:D,3,FALSE))</f>
        <v/>
      </c>
      <c r="X487" s="56" t="str">
        <f>IF(ISERROR(VLOOKUP(D487,'Reg List Summary'!$A$2:$D$141,4,FALSE)),"",VLOOKUP(D487,'Reg List Summary'!$A$2:$D$141,4,FALSE))</f>
        <v/>
      </c>
      <c r="Y487" s="56" t="b">
        <f t="shared" si="32"/>
        <v>1</v>
      </c>
      <c r="Z487" s="56">
        <f t="shared" si="31"/>
        <v>0</v>
      </c>
    </row>
    <row r="488" spans="1:26" x14ac:dyDescent="0.3">
      <c r="A488" s="56" t="s">
        <v>1586</v>
      </c>
      <c r="B488" s="56" t="s">
        <v>1116</v>
      </c>
      <c r="C488" s="57" t="s">
        <v>1585</v>
      </c>
      <c r="D488" s="57" t="s">
        <v>984</v>
      </c>
      <c r="E488" s="56">
        <v>13643667</v>
      </c>
      <c r="F488" s="62">
        <f>VLOOKUP(D488,Table10[],6,FALSE)</f>
        <v>0</v>
      </c>
      <c r="G488" s="62">
        <f>IF(VLOOKUP(D488,Table10[],9,FALSE)="Y",1,0)</f>
        <v>0</v>
      </c>
      <c r="H488" s="62">
        <f>VLOOKUP(D488,Table10[],4,FALSE)</f>
        <v>0</v>
      </c>
      <c r="I488" s="62">
        <f>IF(VLOOKUP(D488,Table10[],7,FALSE)="L",1,IF(VLOOKUP(D488,Table10[],7,FALSE)="H",1.5, 0))</f>
        <v>0</v>
      </c>
      <c r="J488" s="62">
        <f>IF(VLOOKUP(D488,Table10[],5,FALSE)&gt;0, 1,0)</f>
        <v>0</v>
      </c>
      <c r="K488" s="56" t="s">
        <v>985</v>
      </c>
      <c r="L488" s="56" t="str">
        <f>IF(VLOOKUP(C488,Synonyms!$A$2:$E$490,5,FALSE)=0,"",VLOOKUP(C488,Synonyms!$A$2:$E$490,5,FALSE))</f>
        <v/>
      </c>
      <c r="M488" s="56">
        <v>0</v>
      </c>
      <c r="N488" s="56">
        <v>0</v>
      </c>
      <c r="O488" s="56">
        <f t="shared" si="29"/>
        <v>0</v>
      </c>
      <c r="P488" s="56">
        <f t="shared" si="30"/>
        <v>0</v>
      </c>
      <c r="Q488" s="56">
        <f>IF(VLOOKUP(D488,Table10[],8,FALSE)=0,"",VLOOKUP(D488,Table10[],8,FALSE))</f>
        <v>2</v>
      </c>
      <c r="R488" s="56" t="s">
        <v>1056</v>
      </c>
      <c r="S488" s="56">
        <v>0.91490000000000005</v>
      </c>
      <c r="T488" s="63">
        <f>IF(E488="nan","No CID", VLOOKUP(D488,Patents!$B$6:$V$493,13,FALSE))</f>
        <v>0</v>
      </c>
      <c r="U488" s="64" t="str">
        <f>IFERROR(VLOOKUP(D488,Patents!$B$6:$V$493,12,FALSE)/VLOOKUP(D488,Patents!$B$6:$V$493,13,FALSE),"")</f>
        <v/>
      </c>
      <c r="V488" s="64" t="str">
        <f>IFERROR(VLOOKUP(D488,Patents!$B$6:$V$493,16,FALSE)/VLOOKUP(D488,Patents!$B$6:$V$493,17,FALSE),"")</f>
        <v/>
      </c>
      <c r="W488" s="56" t="str">
        <f>IF(ISERROR(VLOOKUP(D488,'OFR Regulations'!B:D,3,FALSE)),"",VLOOKUP(D488,'OFR Regulations'!B:D,3,FALSE))</f>
        <v/>
      </c>
      <c r="X488" s="56" t="str">
        <f>IF(ISERROR(VLOOKUP(D488,'Reg List Summary'!$A$2:$D$141,4,FALSE)),"",VLOOKUP(D488,'Reg List Summary'!$A$2:$D$141,4,FALSE))</f>
        <v/>
      </c>
      <c r="Y488" s="56" t="b">
        <f t="shared" si="32"/>
        <v>1</v>
      </c>
      <c r="Z488" s="56">
        <f t="shared" si="31"/>
        <v>0</v>
      </c>
    </row>
    <row r="489" spans="1:26" x14ac:dyDescent="0.3">
      <c r="A489" s="56" t="s">
        <v>2068</v>
      </c>
      <c r="B489" s="56" t="s">
        <v>1057</v>
      </c>
      <c r="C489" s="57" t="s">
        <v>2067</v>
      </c>
      <c r="D489" s="57" t="s">
        <v>986</v>
      </c>
      <c r="E489" s="56" t="s">
        <v>1240</v>
      </c>
      <c r="F489" s="62">
        <f>VLOOKUP(D489,Table10[],6,FALSE)</f>
        <v>0</v>
      </c>
      <c r="G489" s="62">
        <f>IF(VLOOKUP(D489,Table10[],9,FALSE)="Y",1,0)</f>
        <v>0</v>
      </c>
      <c r="H489" s="62">
        <f>VLOOKUP(D489,Table10[],4,FALSE)</f>
        <v>0</v>
      </c>
      <c r="I489" s="62">
        <f>IF(VLOOKUP(D489,Table10[],7,FALSE)="L",1,IF(VLOOKUP(D489,Table10[],7,FALSE)="H",1.5, 0))</f>
        <v>0</v>
      </c>
      <c r="J489" s="62">
        <f>IF(VLOOKUP(D489,Table10[],5,FALSE)&gt;0, 1,0)</f>
        <v>0</v>
      </c>
      <c r="K489" s="56" t="s">
        <v>987</v>
      </c>
      <c r="L489" s="56" t="str">
        <f>IF(VLOOKUP(C489,Synonyms!$A$2:$E$490,5,FALSE)=0,"",VLOOKUP(C489,Synonyms!$A$2:$E$490,5,FALSE))</f>
        <v/>
      </c>
      <c r="M489" s="56">
        <v>1</v>
      </c>
      <c r="N489" s="56">
        <v>0</v>
      </c>
      <c r="O489" s="56">
        <f t="shared" si="29"/>
        <v>0</v>
      </c>
      <c r="P489" s="56">
        <f t="shared" si="30"/>
        <v>0</v>
      </c>
      <c r="Q489" s="56" t="str">
        <f>IF(VLOOKUP(D489,Table10[],8,FALSE)=0,"",VLOOKUP(D489,Table10[],8,FALSE))</f>
        <v/>
      </c>
      <c r="R489" s="56" t="s">
        <v>1056</v>
      </c>
      <c r="S489" s="56"/>
      <c r="T489" s="63" t="str">
        <f>IF(E489="nan","No CID", VLOOKUP(D489,Patents!$B$6:$V$493,13,FALSE))</f>
        <v>No CID</v>
      </c>
      <c r="U489" s="64" t="str">
        <f>IFERROR(VLOOKUP(D489,Patents!$B$6:$V$493,12,FALSE)/VLOOKUP(D489,Patents!$B$6:$V$493,13,FALSE),"")</f>
        <v/>
      </c>
      <c r="V489" s="64" t="str">
        <f>IFERROR(VLOOKUP(D489,Patents!$B$6:$V$493,16,FALSE)/VLOOKUP(D489,Patents!$B$6:$V$493,17,FALSE),"")</f>
        <v/>
      </c>
      <c r="W489" s="56" t="str">
        <f>IF(ISERROR(VLOOKUP(D489,'OFR Regulations'!B:D,3,FALSE)),"",VLOOKUP(D489,'OFR Regulations'!B:D,3,FALSE))</f>
        <v/>
      </c>
      <c r="X489" s="56" t="str">
        <f>IF(ISERROR(VLOOKUP(D489,'Reg List Summary'!$A$2:$D$141,4,FALSE)),"",VLOOKUP(D489,'Reg List Summary'!$A$2:$D$141,4,FALSE))</f>
        <v/>
      </c>
      <c r="Y489" s="56" t="b">
        <f t="shared" si="32"/>
        <v>1</v>
      </c>
      <c r="Z489" s="56">
        <f t="shared" si="31"/>
        <v>0</v>
      </c>
    </row>
    <row r="490" spans="1:26" x14ac:dyDescent="0.3">
      <c r="A490" s="56" t="s">
        <v>2070</v>
      </c>
      <c r="B490" s="56" t="s">
        <v>1057</v>
      </c>
      <c r="C490" s="57" t="s">
        <v>2069</v>
      </c>
      <c r="D490" s="57" t="s">
        <v>988</v>
      </c>
      <c r="E490" s="56" t="s">
        <v>1240</v>
      </c>
      <c r="F490" s="62">
        <f>VLOOKUP(D490,Table10[],6,FALSE)</f>
        <v>0</v>
      </c>
      <c r="G490" s="62">
        <f>IF(VLOOKUP(D490,Table10[],9,FALSE)="Y",1,0)</f>
        <v>0</v>
      </c>
      <c r="H490" s="62">
        <f>VLOOKUP(D490,Table10[],4,FALSE)</f>
        <v>0</v>
      </c>
      <c r="I490" s="62">
        <f>IF(VLOOKUP(D490,Table10[],7,FALSE)="L",1,IF(VLOOKUP(D490,Table10[],7,FALSE)="H",1.5, 0))</f>
        <v>0</v>
      </c>
      <c r="J490" s="62">
        <f>IF(VLOOKUP(D490,Table10[],5,FALSE)&gt;0, 1,0)</f>
        <v>0</v>
      </c>
      <c r="K490" s="56" t="s">
        <v>989</v>
      </c>
      <c r="L490" s="56" t="str">
        <f>IF(VLOOKUP(C490,Synonyms!$A$2:$E$490,5,FALSE)=0,"",VLOOKUP(C490,Synonyms!$A$2:$E$490,5,FALSE))</f>
        <v/>
      </c>
      <c r="M490" s="56">
        <v>1</v>
      </c>
      <c r="N490" s="56">
        <v>0</v>
      </c>
      <c r="O490" s="56">
        <f t="shared" si="29"/>
        <v>0</v>
      </c>
      <c r="P490" s="56">
        <f t="shared" si="30"/>
        <v>0</v>
      </c>
      <c r="Q490" s="56" t="str">
        <f>IF(VLOOKUP(D490,Table10[],8,FALSE)=0,"",VLOOKUP(D490,Table10[],8,FALSE))</f>
        <v/>
      </c>
      <c r="R490" s="56" t="s">
        <v>1056</v>
      </c>
      <c r="S490" s="56"/>
      <c r="T490" s="63" t="str">
        <f>IF(E490="nan","No CID", VLOOKUP(D490,Patents!$B$6:$V$493,13,FALSE))</f>
        <v>No CID</v>
      </c>
      <c r="U490" s="64" t="str">
        <f>IFERROR(VLOOKUP(D490,Patents!$B$6:$V$493,12,FALSE)/VLOOKUP(D490,Patents!$B$6:$V$493,13,FALSE),"")</f>
        <v/>
      </c>
      <c r="V490" s="64" t="str">
        <f>IFERROR(VLOOKUP(D490,Patents!$B$6:$V$493,16,FALSE)/VLOOKUP(D490,Patents!$B$6:$V$493,17,FALSE),"")</f>
        <v/>
      </c>
      <c r="W490" s="56" t="str">
        <f>IF(ISERROR(VLOOKUP(D490,'OFR Regulations'!B:D,3,FALSE)),"",VLOOKUP(D490,'OFR Regulations'!B:D,3,FALSE))</f>
        <v/>
      </c>
      <c r="X490" s="56" t="str">
        <f>IF(ISERROR(VLOOKUP(D490,'Reg List Summary'!$A$2:$D$141,4,FALSE)),"",VLOOKUP(D490,'Reg List Summary'!$A$2:$D$141,4,FALSE))</f>
        <v/>
      </c>
      <c r="Y490" s="56" t="b">
        <f t="shared" si="32"/>
        <v>1</v>
      </c>
      <c r="Z490" s="56">
        <f t="shared" si="31"/>
        <v>0</v>
      </c>
    </row>
  </sheetData>
  <autoFilter ref="A2:Z490" xr:uid="{C2E1EC5F-0B8B-4913-ABC1-F9DF52CB78D6}"/>
  <conditionalFormatting sqref="R3:R490">
    <cfRule type="cellIs" dxfId="46" priority="15" operator="equal">
      <formula>"low"</formula>
    </cfRule>
    <cfRule type="cellIs" dxfId="45" priority="16" operator="equal">
      <formula>"med"</formula>
    </cfRule>
    <cfRule type="cellIs" dxfId="44" priority="17" operator="equal">
      <formula>"high"</formula>
    </cfRule>
  </conditionalFormatting>
  <conditionalFormatting sqref="AC5">
    <cfRule type="cellIs" dxfId="43" priority="11" operator="equal">
      <formula>"low"</formula>
    </cfRule>
    <cfRule type="cellIs" dxfId="42" priority="12" operator="equal">
      <formula>"med"</formula>
    </cfRule>
    <cfRule type="cellIs" dxfId="41" priority="13" operator="equal">
      <formula>"high"</formula>
    </cfRule>
  </conditionalFormatting>
  <conditionalFormatting sqref="O3:O490">
    <cfRule type="colorScale" priority="27">
      <colorScale>
        <cfvo type="num" val="0"/>
        <cfvo type="max"/>
        <color theme="0"/>
        <color rgb="FF63BE7B"/>
      </colorScale>
    </cfRule>
  </conditionalFormatting>
  <conditionalFormatting sqref="P3:P490">
    <cfRule type="colorScale" priority="29">
      <colorScale>
        <cfvo type="num" val="0"/>
        <cfvo type="max"/>
        <color theme="0"/>
        <color rgb="FF63BE7B"/>
      </colorScale>
    </cfRule>
  </conditionalFormatting>
  <conditionalFormatting sqref="S3:S490">
    <cfRule type="colorScale" priority="37">
      <colorScale>
        <cfvo type="num" val="0"/>
        <cfvo type="percentile" val="50"/>
        <cfvo type="max"/>
        <color theme="0"/>
        <color theme="0" tint="-0.14999847407452621"/>
        <color rgb="FF63BE7B"/>
      </colorScale>
    </cfRule>
  </conditionalFormatting>
  <conditionalFormatting sqref="T3:T490">
    <cfRule type="colorScale" priority="39">
      <colorScale>
        <cfvo type="num" val="0"/>
        <cfvo type="percentile" val="50"/>
        <cfvo type="max"/>
        <color theme="0"/>
        <color theme="0" tint="-0.14999847407452621"/>
        <color rgb="FF63BE7B"/>
      </colorScale>
    </cfRule>
  </conditionalFormatting>
  <conditionalFormatting sqref="U3:U490">
    <cfRule type="colorScale" priority="41">
      <colorScale>
        <cfvo type="num" val="0"/>
        <cfvo type="percentile" val="50"/>
        <cfvo type="max"/>
        <color theme="0"/>
        <color theme="0" tint="-0.14999847407452621"/>
        <color rgb="FF63BE7B"/>
      </colorScale>
    </cfRule>
  </conditionalFormatting>
  <conditionalFormatting sqref="V3:V490">
    <cfRule type="colorScale" priority="43">
      <colorScale>
        <cfvo type="num" val="0"/>
        <cfvo type="percentile" val="50"/>
        <cfvo type="max"/>
        <color theme="0"/>
        <color theme="0" tint="-0.14999847407452621"/>
        <color rgb="FF63BE7B"/>
      </colorScale>
    </cfRule>
  </conditionalFormatting>
  <conditionalFormatting sqref="Q3:Q490">
    <cfRule type="colorScale" priority="45">
      <colorScale>
        <cfvo type="num" val="0"/>
        <cfvo type="max"/>
        <color theme="0"/>
        <color rgb="FF63BE7B"/>
      </colorScale>
    </cfRule>
  </conditionalFormatting>
  <conditionalFormatting sqref="W3:W490">
    <cfRule type="cellIs" priority="1" stopIfTrue="1" operator="equal">
      <formula>""</formula>
    </cfRule>
    <cfRule type="cellIs" dxfId="40" priority="2" operator="greaterThan">
      <formula>5</formula>
    </cfRule>
    <cfRule type="cellIs" dxfId="39" priority="5" operator="between">
      <formula>0</formula>
      <formula>5</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97A0A-AC16-4AFF-918E-61049F50CF6A}">
  <dimension ref="A2:V493"/>
  <sheetViews>
    <sheetView tabSelected="1" topLeftCell="G1" workbookViewId="0">
      <selection activeCell="I2" sqref="I2"/>
    </sheetView>
  </sheetViews>
  <sheetFormatPr defaultRowHeight="14.4" x14ac:dyDescent="0.3"/>
  <cols>
    <col min="1" max="1" width="16.77734375" customWidth="1"/>
    <col min="2" max="2" width="16.77734375" style="31" customWidth="1"/>
    <col min="3" max="3" width="34.5546875" customWidth="1"/>
    <col min="4" max="4" width="16" bestFit="1" customWidth="1"/>
    <col min="5" max="6" width="9.77734375" customWidth="1"/>
    <col min="7" max="8" width="9.77734375" style="77" customWidth="1"/>
    <col min="9" max="9" width="29.44140625" customWidth="1"/>
    <col min="10" max="10" width="10" bestFit="1" customWidth="1"/>
    <col min="11" max="11" width="9.77734375" bestFit="1" customWidth="1"/>
    <col min="12" max="13" width="10.77734375" bestFit="1" customWidth="1"/>
    <col min="14" max="14" width="10.77734375" customWidth="1"/>
    <col min="15" max="15" width="9.77734375" bestFit="1" customWidth="1"/>
    <col min="16" max="17" width="10.77734375" bestFit="1" customWidth="1"/>
    <col min="18" max="18" width="10.77734375" customWidth="1"/>
    <col min="19" max="19" width="9.77734375" bestFit="1" customWidth="1"/>
    <col min="20" max="21" width="10.77734375" bestFit="1" customWidth="1"/>
    <col min="22" max="22" width="10.77734375" customWidth="1"/>
  </cols>
  <sheetData>
    <row r="2" spans="1:22" x14ac:dyDescent="0.3">
      <c r="J2" s="78" t="s">
        <v>2079</v>
      </c>
      <c r="K2" s="79">
        <v>27191</v>
      </c>
      <c r="L2" s="79">
        <v>161813</v>
      </c>
      <c r="M2" s="79">
        <v>353602</v>
      </c>
      <c r="N2" s="80">
        <v>542606</v>
      </c>
      <c r="O2" s="79">
        <v>6348</v>
      </c>
      <c r="P2" s="79">
        <v>26944</v>
      </c>
      <c r="Q2" s="79">
        <v>65103</v>
      </c>
      <c r="R2" s="80">
        <v>98395</v>
      </c>
      <c r="S2" s="79">
        <v>3398</v>
      </c>
      <c r="T2" s="79">
        <v>16674</v>
      </c>
      <c r="U2" s="79">
        <v>34574</v>
      </c>
      <c r="V2" s="80">
        <v>54646</v>
      </c>
    </row>
    <row r="3" spans="1:22" x14ac:dyDescent="0.3">
      <c r="J3" s="35"/>
      <c r="K3" s="35" t="s">
        <v>2080</v>
      </c>
      <c r="L3" s="34"/>
      <c r="M3" s="34"/>
      <c r="N3" s="34"/>
      <c r="O3" s="34"/>
      <c r="P3" s="34"/>
      <c r="Q3" s="34"/>
      <c r="R3" s="34"/>
      <c r="S3" s="34"/>
      <c r="T3" s="34"/>
      <c r="U3" s="34"/>
      <c r="V3" s="34"/>
    </row>
    <row r="4" spans="1:22" ht="28.8" x14ac:dyDescent="0.3">
      <c r="A4" s="32"/>
      <c r="B4" s="45"/>
      <c r="C4" s="32"/>
      <c r="D4" s="32"/>
      <c r="E4" s="32"/>
      <c r="F4" s="32"/>
      <c r="G4" s="32"/>
      <c r="H4" s="32"/>
      <c r="I4" s="32"/>
      <c r="J4" s="32"/>
      <c r="K4" s="36" t="s">
        <v>2081</v>
      </c>
      <c r="L4" s="37"/>
      <c r="M4" s="37"/>
      <c r="N4" s="36"/>
      <c r="O4" s="38" t="s">
        <v>2082</v>
      </c>
      <c r="P4" s="39"/>
      <c r="Q4" s="39"/>
      <c r="R4" s="39"/>
      <c r="S4" s="36" t="s">
        <v>2083</v>
      </c>
      <c r="T4" s="37"/>
      <c r="U4" s="37"/>
      <c r="V4" s="37"/>
    </row>
    <row r="5" spans="1:22" ht="43.2" x14ac:dyDescent="0.3">
      <c r="A5" s="33" t="s">
        <v>1047</v>
      </c>
      <c r="B5" s="46" t="s">
        <v>1047</v>
      </c>
      <c r="C5" s="33" t="s">
        <v>1048</v>
      </c>
      <c r="D5" s="33" t="s">
        <v>1049</v>
      </c>
      <c r="E5" s="40" t="s">
        <v>1050</v>
      </c>
      <c r="F5" s="40" t="s">
        <v>1051</v>
      </c>
      <c r="G5" s="40" t="s">
        <v>2167</v>
      </c>
      <c r="H5" s="40" t="s">
        <v>2168</v>
      </c>
      <c r="I5" s="40" t="s">
        <v>1052</v>
      </c>
      <c r="J5" s="40" t="s">
        <v>1053</v>
      </c>
      <c r="K5" s="41" t="s">
        <v>2084</v>
      </c>
      <c r="L5" s="41" t="s">
        <v>2085</v>
      </c>
      <c r="M5" s="41" t="s">
        <v>2086</v>
      </c>
      <c r="N5" s="41" t="s">
        <v>2087</v>
      </c>
      <c r="O5" s="42" t="s">
        <v>2084</v>
      </c>
      <c r="P5" s="42" t="s">
        <v>2085</v>
      </c>
      <c r="Q5" s="42" t="s">
        <v>2086</v>
      </c>
      <c r="R5" s="42" t="s">
        <v>2087</v>
      </c>
      <c r="S5" s="41" t="s">
        <v>2084</v>
      </c>
      <c r="T5" s="41" t="s">
        <v>2085</v>
      </c>
      <c r="U5" s="41" t="s">
        <v>2086</v>
      </c>
      <c r="V5" s="41" t="s">
        <v>2087</v>
      </c>
    </row>
    <row r="6" spans="1:22" x14ac:dyDescent="0.3">
      <c r="A6" t="s">
        <v>1054</v>
      </c>
      <c r="B6" s="31" t="s">
        <v>978</v>
      </c>
      <c r="C6" t="s">
        <v>979</v>
      </c>
      <c r="D6" t="s">
        <v>1055</v>
      </c>
      <c r="E6" t="s">
        <v>1056</v>
      </c>
      <c r="F6">
        <v>0.1226</v>
      </c>
      <c r="G6" s="77">
        <v>0</v>
      </c>
      <c r="H6" s="77">
        <v>0</v>
      </c>
      <c r="I6" t="s">
        <v>1057</v>
      </c>
      <c r="J6">
        <v>60967</v>
      </c>
      <c r="K6" s="43">
        <v>177</v>
      </c>
      <c r="L6" s="43">
        <v>143</v>
      </c>
      <c r="M6" s="43">
        <v>254</v>
      </c>
      <c r="N6" s="44">
        <v>574</v>
      </c>
      <c r="O6" s="43">
        <v>2</v>
      </c>
      <c r="P6" s="43">
        <v>0</v>
      </c>
      <c r="Q6" s="43">
        <v>2</v>
      </c>
      <c r="R6" s="44">
        <v>4</v>
      </c>
      <c r="S6" s="43">
        <v>0</v>
      </c>
      <c r="T6" s="43">
        <v>0</v>
      </c>
      <c r="U6" s="43">
        <v>0</v>
      </c>
      <c r="V6" s="44">
        <v>0</v>
      </c>
    </row>
    <row r="7" spans="1:22" x14ac:dyDescent="0.3">
      <c r="A7" t="s">
        <v>1058</v>
      </c>
      <c r="B7" s="31" t="s">
        <v>2</v>
      </c>
      <c r="C7" t="s">
        <v>894</v>
      </c>
      <c r="D7" t="s">
        <v>1059</v>
      </c>
      <c r="E7" t="s">
        <v>1060</v>
      </c>
      <c r="F7">
        <v>0.7712</v>
      </c>
      <c r="G7" s="77">
        <v>0</v>
      </c>
      <c r="H7" s="77">
        <v>0</v>
      </c>
      <c r="I7" t="s">
        <v>1061</v>
      </c>
      <c r="J7">
        <v>6478</v>
      </c>
      <c r="K7" s="43">
        <v>1591</v>
      </c>
      <c r="L7" s="43">
        <v>1677</v>
      </c>
      <c r="M7" s="43">
        <v>2286</v>
      </c>
      <c r="N7" s="44">
        <v>5554</v>
      </c>
      <c r="O7" s="43">
        <v>228</v>
      </c>
      <c r="P7" s="43">
        <v>153</v>
      </c>
      <c r="Q7" s="43">
        <v>427</v>
      </c>
      <c r="R7" s="44">
        <v>808</v>
      </c>
      <c r="S7" s="43">
        <v>128</v>
      </c>
      <c r="T7" s="43">
        <v>121</v>
      </c>
      <c r="U7" s="43">
        <v>346</v>
      </c>
      <c r="V7" s="44">
        <v>595</v>
      </c>
    </row>
    <row r="8" spans="1:22" x14ac:dyDescent="0.3">
      <c r="A8" t="s">
        <v>1062</v>
      </c>
      <c r="B8" s="31" t="s">
        <v>389</v>
      </c>
      <c r="C8" t="s">
        <v>390</v>
      </c>
      <c r="D8" t="s">
        <v>1063</v>
      </c>
      <c r="E8" t="s">
        <v>1060</v>
      </c>
      <c r="F8">
        <v>0.97250000000000003</v>
      </c>
      <c r="G8" s="77">
        <v>0</v>
      </c>
      <c r="H8" s="77">
        <v>0</v>
      </c>
      <c r="I8" t="s">
        <v>1064</v>
      </c>
      <c r="J8">
        <v>6538</v>
      </c>
      <c r="K8" s="43">
        <v>277</v>
      </c>
      <c r="L8" s="43">
        <v>1818</v>
      </c>
      <c r="M8" s="43">
        <v>4181</v>
      </c>
      <c r="N8" s="44">
        <v>6276</v>
      </c>
      <c r="O8" s="43">
        <v>72</v>
      </c>
      <c r="P8" s="43">
        <v>271</v>
      </c>
      <c r="Q8" s="43">
        <v>1020</v>
      </c>
      <c r="R8" s="44">
        <v>1363</v>
      </c>
      <c r="S8" s="43">
        <v>36</v>
      </c>
      <c r="T8" s="43">
        <v>132</v>
      </c>
      <c r="U8" s="43">
        <v>610</v>
      </c>
      <c r="V8" s="44">
        <v>778</v>
      </c>
    </row>
    <row r="9" spans="1:22" x14ac:dyDescent="0.3">
      <c r="A9" t="s">
        <v>1065</v>
      </c>
      <c r="B9" s="31" t="s">
        <v>897</v>
      </c>
      <c r="C9" t="s">
        <v>898</v>
      </c>
      <c r="D9" t="s">
        <v>1066</v>
      </c>
      <c r="E9" t="s">
        <v>1056</v>
      </c>
      <c r="F9">
        <v>0.41199999999999998</v>
      </c>
      <c r="G9" s="77">
        <v>0</v>
      </c>
      <c r="H9" s="77">
        <v>0</v>
      </c>
      <c r="I9" t="s">
        <v>1057</v>
      </c>
      <c r="J9">
        <v>6588</v>
      </c>
      <c r="K9" s="43">
        <v>369</v>
      </c>
      <c r="L9" s="43">
        <v>759</v>
      </c>
      <c r="M9" s="43">
        <v>2064</v>
      </c>
      <c r="N9" s="44">
        <v>3192</v>
      </c>
      <c r="O9" s="43">
        <v>31</v>
      </c>
      <c r="P9" s="43">
        <v>48</v>
      </c>
      <c r="Q9" s="43">
        <v>89</v>
      </c>
      <c r="R9" s="44">
        <v>168</v>
      </c>
      <c r="S9" s="43">
        <v>22</v>
      </c>
      <c r="T9" s="43">
        <v>35</v>
      </c>
      <c r="U9" s="43">
        <v>20</v>
      </c>
      <c r="V9" s="44">
        <v>77</v>
      </c>
    </row>
    <row r="10" spans="1:22" x14ac:dyDescent="0.3">
      <c r="A10" t="s">
        <v>1067</v>
      </c>
      <c r="B10" s="31" t="s">
        <v>17</v>
      </c>
      <c r="C10" t="s">
        <v>903</v>
      </c>
      <c r="D10" t="s">
        <v>1068</v>
      </c>
      <c r="E10" t="s">
        <v>1060</v>
      </c>
      <c r="F10">
        <v>0.88200000000000001</v>
      </c>
      <c r="G10" s="77">
        <v>0</v>
      </c>
      <c r="H10" s="77">
        <v>0</v>
      </c>
      <c r="I10" t="s">
        <v>1069</v>
      </c>
      <c r="J10">
        <v>6618</v>
      </c>
      <c r="K10" s="43">
        <v>2217</v>
      </c>
      <c r="L10" s="43">
        <v>27454</v>
      </c>
      <c r="M10" s="43">
        <v>52302</v>
      </c>
      <c r="N10" s="44">
        <v>81973</v>
      </c>
      <c r="O10" s="43">
        <v>499</v>
      </c>
      <c r="P10" s="43">
        <v>3881</v>
      </c>
      <c r="Q10" s="43">
        <v>8361</v>
      </c>
      <c r="R10" s="44">
        <v>12741</v>
      </c>
      <c r="S10" s="43">
        <v>259</v>
      </c>
      <c r="T10" s="43">
        <v>2348</v>
      </c>
      <c r="U10" s="43">
        <v>4238</v>
      </c>
      <c r="V10" s="44">
        <v>6845</v>
      </c>
    </row>
    <row r="11" spans="1:22" x14ac:dyDescent="0.3">
      <c r="A11" t="s">
        <v>1070</v>
      </c>
      <c r="B11" s="31" t="s">
        <v>904</v>
      </c>
      <c r="C11" t="s">
        <v>905</v>
      </c>
      <c r="D11" t="s">
        <v>1071</v>
      </c>
      <c r="E11" t="s">
        <v>1060</v>
      </c>
      <c r="F11">
        <v>0.88200000000000001</v>
      </c>
      <c r="G11" s="77">
        <v>0</v>
      </c>
      <c r="H11" s="77">
        <v>0</v>
      </c>
      <c r="I11" t="s">
        <v>1069</v>
      </c>
      <c r="J11">
        <v>6619</v>
      </c>
      <c r="K11" s="43">
        <v>1274</v>
      </c>
      <c r="L11" s="43">
        <v>9403</v>
      </c>
      <c r="M11" s="43">
        <v>14503</v>
      </c>
      <c r="N11" s="44">
        <v>25180</v>
      </c>
      <c r="O11" s="43">
        <v>186</v>
      </c>
      <c r="P11" s="43">
        <v>745</v>
      </c>
      <c r="Q11" s="43">
        <v>1636</v>
      </c>
      <c r="R11" s="44">
        <v>2567</v>
      </c>
      <c r="S11" s="43">
        <v>98</v>
      </c>
      <c r="T11" s="43">
        <v>516</v>
      </c>
      <c r="U11" s="43">
        <v>832</v>
      </c>
      <c r="V11" s="44">
        <v>1446</v>
      </c>
    </row>
    <row r="12" spans="1:22" x14ac:dyDescent="0.3">
      <c r="A12" t="s">
        <v>1072</v>
      </c>
      <c r="B12" s="31" t="s">
        <v>929</v>
      </c>
      <c r="C12" t="s">
        <v>930</v>
      </c>
      <c r="D12" t="s">
        <v>1073</v>
      </c>
      <c r="E12" t="s">
        <v>1060</v>
      </c>
      <c r="F12">
        <v>0.95069999999999999</v>
      </c>
      <c r="G12" s="77">
        <v>0</v>
      </c>
      <c r="H12" s="77">
        <v>0</v>
      </c>
      <c r="I12" t="s">
        <v>1074</v>
      </c>
      <c r="J12">
        <v>6800</v>
      </c>
      <c r="K12" s="43">
        <v>5</v>
      </c>
      <c r="L12" s="43">
        <v>87</v>
      </c>
      <c r="M12" s="43">
        <v>298</v>
      </c>
      <c r="N12" s="44">
        <v>390</v>
      </c>
      <c r="O12" s="43">
        <v>1</v>
      </c>
      <c r="P12" s="43">
        <v>40</v>
      </c>
      <c r="Q12" s="43">
        <v>147</v>
      </c>
      <c r="R12" s="44">
        <v>188</v>
      </c>
      <c r="S12" s="43">
        <v>0</v>
      </c>
      <c r="T12" s="43">
        <v>33</v>
      </c>
      <c r="U12" s="43">
        <v>80</v>
      </c>
      <c r="V12" s="44">
        <v>113</v>
      </c>
    </row>
    <row r="13" spans="1:22" x14ac:dyDescent="0.3">
      <c r="A13" t="s">
        <v>1075</v>
      </c>
      <c r="B13" s="31" t="s">
        <v>952</v>
      </c>
      <c r="C13" t="s">
        <v>953</v>
      </c>
      <c r="D13" t="s">
        <v>1076</v>
      </c>
      <c r="E13" t="s">
        <v>1060</v>
      </c>
      <c r="F13">
        <v>0.92779999999999996</v>
      </c>
      <c r="G13" s="77">
        <v>0</v>
      </c>
      <c r="H13" s="77">
        <v>0</v>
      </c>
      <c r="I13" t="s">
        <v>1077</v>
      </c>
      <c r="J13">
        <v>6905</v>
      </c>
      <c r="K13" s="43">
        <v>643</v>
      </c>
      <c r="L13" s="43">
        <v>4422</v>
      </c>
      <c r="M13" s="43">
        <v>5605</v>
      </c>
      <c r="N13" s="44">
        <v>10670</v>
      </c>
      <c r="O13" s="43">
        <v>288</v>
      </c>
      <c r="P13" s="43">
        <v>975</v>
      </c>
      <c r="Q13" s="43">
        <v>1677</v>
      </c>
      <c r="R13" s="44">
        <v>2940</v>
      </c>
      <c r="S13" s="43">
        <v>183</v>
      </c>
      <c r="T13" s="43">
        <v>558</v>
      </c>
      <c r="U13" s="43">
        <v>741</v>
      </c>
      <c r="V13" s="44">
        <v>1482</v>
      </c>
    </row>
    <row r="14" spans="1:22" x14ac:dyDescent="0.3">
      <c r="A14" t="s">
        <v>1078</v>
      </c>
      <c r="B14" s="31" t="s">
        <v>954</v>
      </c>
      <c r="C14" t="s">
        <v>955</v>
      </c>
      <c r="D14" t="s">
        <v>1079</v>
      </c>
      <c r="E14" t="s">
        <v>1060</v>
      </c>
      <c r="F14">
        <v>0.94579999999999997</v>
      </c>
      <c r="G14" s="77">
        <v>0</v>
      </c>
      <c r="H14" s="77">
        <v>0</v>
      </c>
      <c r="I14" t="s">
        <v>1074</v>
      </c>
      <c r="J14">
        <v>6906</v>
      </c>
      <c r="K14" s="43">
        <v>222</v>
      </c>
      <c r="L14" s="43">
        <v>822</v>
      </c>
      <c r="M14" s="43">
        <v>2438</v>
      </c>
      <c r="N14" s="44">
        <v>3482</v>
      </c>
      <c r="O14" s="43">
        <v>104</v>
      </c>
      <c r="P14" s="43">
        <v>252</v>
      </c>
      <c r="Q14" s="43">
        <v>875</v>
      </c>
      <c r="R14" s="44">
        <v>1231</v>
      </c>
      <c r="S14" s="43">
        <v>62</v>
      </c>
      <c r="T14" s="43">
        <v>161</v>
      </c>
      <c r="U14" s="43">
        <v>446</v>
      </c>
      <c r="V14" s="44">
        <v>669</v>
      </c>
    </row>
    <row r="15" spans="1:22" x14ac:dyDescent="0.3">
      <c r="A15" t="s">
        <v>1080</v>
      </c>
      <c r="B15" s="31" t="s">
        <v>956</v>
      </c>
      <c r="C15" t="s">
        <v>957</v>
      </c>
      <c r="D15" t="s">
        <v>1081</v>
      </c>
      <c r="E15" t="s">
        <v>1060</v>
      </c>
      <c r="F15">
        <v>0.871</v>
      </c>
      <c r="G15" s="77">
        <v>0</v>
      </c>
      <c r="H15" s="77">
        <v>0</v>
      </c>
      <c r="I15" t="s">
        <v>1061</v>
      </c>
      <c r="J15">
        <v>6907</v>
      </c>
      <c r="K15" s="43">
        <v>23</v>
      </c>
      <c r="L15" s="43">
        <v>60</v>
      </c>
      <c r="M15" s="43">
        <v>257</v>
      </c>
      <c r="N15" s="44">
        <v>340</v>
      </c>
      <c r="O15" s="43">
        <v>5</v>
      </c>
      <c r="P15" s="43">
        <v>32</v>
      </c>
      <c r="Q15" s="43">
        <v>30</v>
      </c>
      <c r="R15" s="44">
        <v>67</v>
      </c>
      <c r="S15" s="43">
        <v>3</v>
      </c>
      <c r="T15" s="43">
        <v>21</v>
      </c>
      <c r="U15" s="43">
        <v>21</v>
      </c>
      <c r="V15" s="44">
        <v>45</v>
      </c>
    </row>
    <row r="16" spans="1:22" x14ac:dyDescent="0.3">
      <c r="A16" t="s">
        <v>1082</v>
      </c>
      <c r="B16" s="31" t="s">
        <v>964</v>
      </c>
      <c r="C16" t="s">
        <v>965</v>
      </c>
      <c r="D16" t="s">
        <v>1083</v>
      </c>
      <c r="E16" t="s">
        <v>1060</v>
      </c>
      <c r="F16">
        <v>0.80030000000000001</v>
      </c>
      <c r="G16" s="77">
        <v>0</v>
      </c>
      <c r="H16" s="77">
        <v>0</v>
      </c>
      <c r="I16" t="s">
        <v>1077</v>
      </c>
      <c r="J16">
        <v>7101</v>
      </c>
      <c r="K16" s="43">
        <v>134</v>
      </c>
      <c r="L16" s="43">
        <v>1484</v>
      </c>
      <c r="M16" s="43">
        <v>5495</v>
      </c>
      <c r="N16" s="44">
        <v>7113</v>
      </c>
      <c r="O16" s="43">
        <v>3</v>
      </c>
      <c r="P16" s="43">
        <v>1</v>
      </c>
      <c r="Q16" s="43">
        <v>9</v>
      </c>
      <c r="R16" s="44">
        <v>13</v>
      </c>
      <c r="S16" s="43">
        <v>3</v>
      </c>
      <c r="T16" s="43">
        <v>0</v>
      </c>
      <c r="U16" s="43">
        <v>8</v>
      </c>
      <c r="V16" s="44">
        <v>11</v>
      </c>
    </row>
    <row r="17" spans="1:22" x14ac:dyDescent="0.3">
      <c r="A17" t="s">
        <v>1084</v>
      </c>
      <c r="B17" s="31" t="s">
        <v>966</v>
      </c>
      <c r="C17" t="s">
        <v>967</v>
      </c>
      <c r="D17" t="s">
        <v>1085</v>
      </c>
      <c r="E17" t="s">
        <v>1060</v>
      </c>
      <c r="F17">
        <v>0.72760000000000002</v>
      </c>
      <c r="G17" s="77">
        <v>0</v>
      </c>
      <c r="H17" s="77">
        <v>0</v>
      </c>
      <c r="I17" t="s">
        <v>1077</v>
      </c>
      <c r="J17">
        <v>7110</v>
      </c>
      <c r="K17" s="43">
        <v>53</v>
      </c>
      <c r="L17" s="43">
        <v>931</v>
      </c>
      <c r="M17" s="43">
        <v>3498</v>
      </c>
      <c r="N17" s="44">
        <v>4482</v>
      </c>
      <c r="O17" s="43">
        <v>8</v>
      </c>
      <c r="P17" s="43">
        <v>8</v>
      </c>
      <c r="Q17" s="43">
        <v>57</v>
      </c>
      <c r="R17" s="44">
        <v>73</v>
      </c>
      <c r="S17" s="43">
        <v>6</v>
      </c>
      <c r="T17" s="43">
        <v>2</v>
      </c>
      <c r="U17" s="43">
        <v>10</v>
      </c>
      <c r="V17" s="44">
        <v>18</v>
      </c>
    </row>
    <row r="18" spans="1:22" x14ac:dyDescent="0.3">
      <c r="A18" t="s">
        <v>1086</v>
      </c>
      <c r="B18" s="31" t="s">
        <v>970</v>
      </c>
      <c r="C18" t="s">
        <v>971</v>
      </c>
      <c r="D18" t="s">
        <v>1087</v>
      </c>
      <c r="E18" t="s">
        <v>1056</v>
      </c>
      <c r="F18">
        <v>0.96330000000000005</v>
      </c>
      <c r="G18" s="77">
        <v>0</v>
      </c>
      <c r="H18" s="77">
        <v>0</v>
      </c>
      <c r="I18" t="s">
        <v>1074</v>
      </c>
      <c r="J18">
        <v>7145</v>
      </c>
      <c r="K18" s="43">
        <v>50</v>
      </c>
      <c r="L18" s="43">
        <v>349</v>
      </c>
      <c r="M18" s="43">
        <v>1516</v>
      </c>
      <c r="N18" s="44">
        <v>1915</v>
      </c>
      <c r="O18" s="43">
        <v>5</v>
      </c>
      <c r="P18" s="43">
        <v>71</v>
      </c>
      <c r="Q18" s="43">
        <v>238</v>
      </c>
      <c r="R18" s="44">
        <v>314</v>
      </c>
      <c r="S18" s="43">
        <v>2</v>
      </c>
      <c r="T18" s="43">
        <v>44</v>
      </c>
      <c r="U18" s="43">
        <v>128</v>
      </c>
      <c r="V18" s="44">
        <v>174</v>
      </c>
    </row>
    <row r="19" spans="1:22" x14ac:dyDescent="0.3">
      <c r="A19" t="s">
        <v>1088</v>
      </c>
      <c r="B19" s="31" t="s">
        <v>974</v>
      </c>
      <c r="C19" t="s">
        <v>975</v>
      </c>
      <c r="D19" t="s">
        <v>1089</v>
      </c>
      <c r="E19" t="s">
        <v>1060</v>
      </c>
      <c r="F19">
        <v>0.89749999999999996</v>
      </c>
      <c r="G19" s="77">
        <v>0</v>
      </c>
      <c r="H19" s="77">
        <v>0</v>
      </c>
      <c r="I19" t="s">
        <v>1057</v>
      </c>
      <c r="J19">
        <v>7281</v>
      </c>
      <c r="K19" s="43">
        <v>432</v>
      </c>
      <c r="L19" s="43">
        <v>1578</v>
      </c>
      <c r="M19" s="43">
        <v>1956</v>
      </c>
      <c r="N19" s="44">
        <v>3966</v>
      </c>
      <c r="O19" s="43">
        <v>169</v>
      </c>
      <c r="P19" s="43">
        <v>118</v>
      </c>
      <c r="Q19" s="43">
        <v>189</v>
      </c>
      <c r="R19" s="44">
        <v>476</v>
      </c>
      <c r="S19" s="43">
        <v>55</v>
      </c>
      <c r="T19" s="43">
        <v>81</v>
      </c>
      <c r="U19" s="43">
        <v>109</v>
      </c>
      <c r="V19" s="44">
        <v>245</v>
      </c>
    </row>
    <row r="20" spans="1:22" x14ac:dyDescent="0.3">
      <c r="A20" t="s">
        <v>1090</v>
      </c>
      <c r="B20" s="31" t="s">
        <v>51</v>
      </c>
      <c r="C20" t="s">
        <v>52</v>
      </c>
      <c r="D20" t="s">
        <v>1091</v>
      </c>
      <c r="E20" t="s">
        <v>1056</v>
      </c>
      <c r="F20">
        <v>0.84040000000000004</v>
      </c>
      <c r="G20" s="77">
        <v>0</v>
      </c>
      <c r="H20" s="77">
        <v>1</v>
      </c>
      <c r="I20" t="s">
        <v>1092</v>
      </c>
      <c r="J20">
        <v>7565</v>
      </c>
      <c r="K20" s="43">
        <v>96</v>
      </c>
      <c r="L20" s="43">
        <v>631</v>
      </c>
      <c r="M20" s="43">
        <v>926</v>
      </c>
      <c r="N20" s="44">
        <v>1653</v>
      </c>
      <c r="O20" s="43">
        <v>6</v>
      </c>
      <c r="P20" s="43">
        <v>2</v>
      </c>
      <c r="Q20" s="43">
        <v>8</v>
      </c>
      <c r="R20" s="44">
        <v>16</v>
      </c>
      <c r="S20" s="43">
        <v>1</v>
      </c>
      <c r="T20" s="43">
        <v>2</v>
      </c>
      <c r="U20" s="43">
        <v>1</v>
      </c>
      <c r="V20" s="44">
        <v>4</v>
      </c>
    </row>
    <row r="21" spans="1:22" x14ac:dyDescent="0.3">
      <c r="A21" t="s">
        <v>1093</v>
      </c>
      <c r="B21" s="31" t="s">
        <v>19</v>
      </c>
      <c r="C21" t="s">
        <v>79</v>
      </c>
      <c r="D21" t="s">
        <v>1094</v>
      </c>
      <c r="E21" t="s">
        <v>1060</v>
      </c>
      <c r="F21">
        <v>0.96160000000000001</v>
      </c>
      <c r="G21" s="77">
        <v>0</v>
      </c>
      <c r="H21" s="77">
        <v>0</v>
      </c>
      <c r="I21" t="s">
        <v>1095</v>
      </c>
      <c r="J21">
        <v>8265</v>
      </c>
      <c r="K21" s="43">
        <v>415</v>
      </c>
      <c r="L21" s="43">
        <v>1274</v>
      </c>
      <c r="M21" s="43">
        <v>3284</v>
      </c>
      <c r="N21" s="44">
        <v>4973</v>
      </c>
      <c r="O21" s="43">
        <v>58</v>
      </c>
      <c r="P21" s="43">
        <v>56</v>
      </c>
      <c r="Q21" s="43">
        <v>134</v>
      </c>
      <c r="R21" s="44">
        <v>248</v>
      </c>
      <c r="S21" s="43">
        <v>34</v>
      </c>
      <c r="T21" s="43">
        <v>38</v>
      </c>
      <c r="U21" s="43">
        <v>52</v>
      </c>
      <c r="V21" s="44">
        <v>124</v>
      </c>
    </row>
    <row r="22" spans="1:22" x14ac:dyDescent="0.3">
      <c r="A22" t="s">
        <v>1096</v>
      </c>
      <c r="B22" s="31" t="s">
        <v>80</v>
      </c>
      <c r="C22" t="s">
        <v>81</v>
      </c>
      <c r="D22" t="s">
        <v>1097</v>
      </c>
      <c r="E22" t="s">
        <v>1060</v>
      </c>
      <c r="F22">
        <v>0.55940000000000001</v>
      </c>
      <c r="G22" s="77">
        <v>0</v>
      </c>
      <c r="H22" s="77">
        <v>0</v>
      </c>
      <c r="I22" t="s">
        <v>1095</v>
      </c>
      <c r="J22">
        <v>8266</v>
      </c>
      <c r="K22" s="43">
        <v>1458</v>
      </c>
      <c r="L22" s="43">
        <v>2859</v>
      </c>
      <c r="M22" s="43">
        <v>7344</v>
      </c>
      <c r="N22" s="44">
        <v>11661</v>
      </c>
      <c r="O22" s="43">
        <v>180</v>
      </c>
      <c r="P22" s="43">
        <v>179</v>
      </c>
      <c r="Q22" s="43">
        <v>687</v>
      </c>
      <c r="R22" s="44">
        <v>1046</v>
      </c>
      <c r="S22" s="43">
        <v>81</v>
      </c>
      <c r="T22" s="43">
        <v>93</v>
      </c>
      <c r="U22" s="43">
        <v>447</v>
      </c>
      <c r="V22" s="44">
        <v>621</v>
      </c>
    </row>
    <row r="23" spans="1:22" x14ac:dyDescent="0.3">
      <c r="A23" t="s">
        <v>1098</v>
      </c>
      <c r="B23" s="31" t="s">
        <v>25</v>
      </c>
      <c r="C23" t="s">
        <v>82</v>
      </c>
      <c r="D23" t="s">
        <v>1099</v>
      </c>
      <c r="E23" t="s">
        <v>1060</v>
      </c>
      <c r="F23">
        <v>0.93489999999999995</v>
      </c>
      <c r="G23" s="77">
        <v>0</v>
      </c>
      <c r="H23" s="77">
        <v>0</v>
      </c>
      <c r="I23" t="s">
        <v>1064</v>
      </c>
      <c r="J23">
        <v>8295</v>
      </c>
      <c r="K23" s="43">
        <v>1344</v>
      </c>
      <c r="L23" s="43">
        <v>6043</v>
      </c>
      <c r="M23" s="43">
        <v>11754</v>
      </c>
      <c r="N23" s="44">
        <v>19141</v>
      </c>
      <c r="O23" s="43">
        <v>291</v>
      </c>
      <c r="P23" s="43">
        <v>1161</v>
      </c>
      <c r="Q23" s="43">
        <v>1748</v>
      </c>
      <c r="R23" s="44">
        <v>3200</v>
      </c>
      <c r="S23" s="43">
        <v>127</v>
      </c>
      <c r="T23" s="43">
        <v>641</v>
      </c>
      <c r="U23" s="43">
        <v>711</v>
      </c>
      <c r="V23" s="44">
        <v>1479</v>
      </c>
    </row>
    <row r="24" spans="1:22" x14ac:dyDescent="0.3">
      <c r="A24" t="s">
        <v>1100</v>
      </c>
      <c r="B24" s="31" t="s">
        <v>47</v>
      </c>
      <c r="C24" t="s">
        <v>48</v>
      </c>
      <c r="D24" t="s">
        <v>1101</v>
      </c>
      <c r="E24" t="s">
        <v>1056</v>
      </c>
      <c r="F24">
        <v>0.96079999999999999</v>
      </c>
      <c r="G24" s="77">
        <v>0</v>
      </c>
      <c r="H24" s="77">
        <v>0</v>
      </c>
      <c r="I24" t="s">
        <v>1064</v>
      </c>
      <c r="J24">
        <v>8296</v>
      </c>
      <c r="K24" s="43">
        <v>391</v>
      </c>
      <c r="L24" s="43">
        <v>326</v>
      </c>
      <c r="M24" s="43">
        <v>544</v>
      </c>
      <c r="N24" s="44">
        <v>1261</v>
      </c>
      <c r="O24" s="43">
        <v>94</v>
      </c>
      <c r="P24" s="43">
        <v>81</v>
      </c>
      <c r="Q24" s="43">
        <v>16</v>
      </c>
      <c r="R24" s="44">
        <v>191</v>
      </c>
      <c r="S24" s="43">
        <v>66</v>
      </c>
      <c r="T24" s="43">
        <v>50</v>
      </c>
      <c r="U24" s="43">
        <v>7</v>
      </c>
      <c r="V24" s="44">
        <v>123</v>
      </c>
    </row>
    <row r="25" spans="1:22" x14ac:dyDescent="0.3">
      <c r="A25" t="s">
        <v>1102</v>
      </c>
      <c r="B25" s="31" t="s">
        <v>31</v>
      </c>
      <c r="C25" t="s">
        <v>90</v>
      </c>
      <c r="D25" t="s">
        <v>1103</v>
      </c>
      <c r="E25" t="s">
        <v>1060</v>
      </c>
      <c r="F25">
        <v>0.9073</v>
      </c>
      <c r="G25" s="77">
        <v>0</v>
      </c>
      <c r="H25" s="77">
        <v>0</v>
      </c>
      <c r="I25" t="s">
        <v>1104</v>
      </c>
      <c r="J25">
        <v>8326</v>
      </c>
      <c r="K25" s="43">
        <v>2065</v>
      </c>
      <c r="L25" s="43">
        <v>9921</v>
      </c>
      <c r="M25" s="43">
        <v>12237</v>
      </c>
      <c r="N25" s="44">
        <v>24223</v>
      </c>
      <c r="O25" s="43">
        <v>182</v>
      </c>
      <c r="P25" s="43">
        <v>365</v>
      </c>
      <c r="Q25" s="43">
        <v>319</v>
      </c>
      <c r="R25" s="44">
        <v>866</v>
      </c>
      <c r="S25" s="43">
        <v>87</v>
      </c>
      <c r="T25" s="43">
        <v>197</v>
      </c>
      <c r="U25" s="43">
        <v>103</v>
      </c>
      <c r="V25" s="44">
        <v>387</v>
      </c>
    </row>
    <row r="26" spans="1:22" x14ac:dyDescent="0.3">
      <c r="A26" t="s">
        <v>1105</v>
      </c>
      <c r="B26" s="31" t="s">
        <v>95</v>
      </c>
      <c r="C26" t="s">
        <v>96</v>
      </c>
      <c r="D26" t="s">
        <v>1106</v>
      </c>
      <c r="E26" t="s">
        <v>1060</v>
      </c>
      <c r="F26">
        <v>0.77029999999999998</v>
      </c>
      <c r="G26" s="77">
        <v>0</v>
      </c>
      <c r="H26" s="77">
        <v>0</v>
      </c>
      <c r="I26" t="s">
        <v>1107</v>
      </c>
      <c r="J26">
        <v>1483</v>
      </c>
      <c r="K26" s="43">
        <v>713</v>
      </c>
      <c r="L26" s="43">
        <v>5420</v>
      </c>
      <c r="M26" s="43">
        <v>10829</v>
      </c>
      <c r="N26" s="44">
        <v>16962</v>
      </c>
      <c r="O26" s="43">
        <v>194</v>
      </c>
      <c r="P26" s="43">
        <v>987</v>
      </c>
      <c r="Q26" s="43">
        <v>2226</v>
      </c>
      <c r="R26" s="44">
        <v>3407</v>
      </c>
      <c r="S26" s="43">
        <v>101</v>
      </c>
      <c r="T26" s="43">
        <v>612</v>
      </c>
      <c r="U26" s="43">
        <v>1138</v>
      </c>
      <c r="V26" s="44">
        <v>1851</v>
      </c>
    </row>
    <row r="27" spans="1:22" x14ac:dyDescent="0.3">
      <c r="A27" t="s">
        <v>1108</v>
      </c>
      <c r="B27" s="31" t="s">
        <v>111</v>
      </c>
      <c r="C27" t="s">
        <v>112</v>
      </c>
      <c r="D27" t="s">
        <v>1109</v>
      </c>
      <c r="E27" t="s">
        <v>1060</v>
      </c>
      <c r="F27">
        <v>0.98680000000000001</v>
      </c>
      <c r="G27" s="77">
        <v>0</v>
      </c>
      <c r="H27" s="77">
        <v>0</v>
      </c>
      <c r="I27" t="s">
        <v>1064</v>
      </c>
      <c r="J27">
        <v>31356</v>
      </c>
      <c r="K27" s="43">
        <v>854</v>
      </c>
      <c r="L27" s="43">
        <v>3024</v>
      </c>
      <c r="M27" s="43">
        <v>6933</v>
      </c>
      <c r="N27" s="44">
        <v>10811</v>
      </c>
      <c r="O27" s="43">
        <v>333</v>
      </c>
      <c r="P27" s="43">
        <v>620</v>
      </c>
      <c r="Q27" s="43">
        <v>1130</v>
      </c>
      <c r="R27" s="44">
        <v>2083</v>
      </c>
      <c r="S27" s="43">
        <v>177</v>
      </c>
      <c r="T27" s="43">
        <v>362</v>
      </c>
      <c r="U27" s="43">
        <v>600</v>
      </c>
      <c r="V27" s="44">
        <v>1139</v>
      </c>
    </row>
    <row r="28" spans="1:22" x14ac:dyDescent="0.3">
      <c r="A28" t="s">
        <v>1110</v>
      </c>
      <c r="B28" s="31" t="s">
        <v>144</v>
      </c>
      <c r="C28" t="s">
        <v>145</v>
      </c>
      <c r="D28" t="s">
        <v>1111</v>
      </c>
      <c r="E28" t="s">
        <v>1056</v>
      </c>
      <c r="F28">
        <v>0.82179999999999997</v>
      </c>
      <c r="G28" s="77">
        <v>0</v>
      </c>
      <c r="H28" s="77">
        <v>0</v>
      </c>
      <c r="I28" t="s">
        <v>1064</v>
      </c>
      <c r="J28">
        <v>8783</v>
      </c>
      <c r="K28" s="43">
        <v>362</v>
      </c>
      <c r="L28" s="43">
        <v>702</v>
      </c>
      <c r="M28" s="43">
        <v>498</v>
      </c>
      <c r="N28" s="44">
        <v>1562</v>
      </c>
      <c r="O28" s="43">
        <v>60</v>
      </c>
      <c r="P28" s="43">
        <v>38</v>
      </c>
      <c r="Q28" s="43">
        <v>81</v>
      </c>
      <c r="R28" s="44">
        <v>179</v>
      </c>
      <c r="S28" s="43">
        <v>13</v>
      </c>
      <c r="T28" s="43">
        <v>15</v>
      </c>
      <c r="U28" s="43">
        <v>42</v>
      </c>
      <c r="V28" s="44">
        <v>70</v>
      </c>
    </row>
    <row r="29" spans="1:22" x14ac:dyDescent="0.3">
      <c r="A29" t="s">
        <v>1112</v>
      </c>
      <c r="B29" s="31" t="s">
        <v>176</v>
      </c>
      <c r="C29" t="s">
        <v>177</v>
      </c>
      <c r="D29" t="s">
        <v>1113</v>
      </c>
      <c r="E29" t="s">
        <v>1056</v>
      </c>
      <c r="F29">
        <v>0.41039999999999999</v>
      </c>
      <c r="G29" s="77">
        <v>0</v>
      </c>
      <c r="H29" s="77">
        <v>0</v>
      </c>
      <c r="I29" t="s">
        <v>1074</v>
      </c>
      <c r="J29">
        <v>8986</v>
      </c>
      <c r="K29" s="43">
        <v>189</v>
      </c>
      <c r="L29" s="43">
        <v>372</v>
      </c>
      <c r="M29" s="43">
        <v>611</v>
      </c>
      <c r="N29" s="44">
        <v>1172</v>
      </c>
      <c r="O29" s="43">
        <v>29</v>
      </c>
      <c r="P29" s="43">
        <v>14</v>
      </c>
      <c r="Q29" s="43">
        <v>27</v>
      </c>
      <c r="R29" s="44">
        <v>70</v>
      </c>
      <c r="S29" s="43">
        <v>17</v>
      </c>
      <c r="T29" s="43">
        <v>12</v>
      </c>
      <c r="U29" s="43">
        <v>9</v>
      </c>
      <c r="V29" s="44">
        <v>38</v>
      </c>
    </row>
    <row r="30" spans="1:22" x14ac:dyDescent="0.3">
      <c r="A30" t="s">
        <v>1114</v>
      </c>
      <c r="B30" s="31" t="s">
        <v>782</v>
      </c>
      <c r="C30" t="s">
        <v>783</v>
      </c>
      <c r="D30" t="s">
        <v>1115</v>
      </c>
      <c r="E30" t="s">
        <v>1056</v>
      </c>
      <c r="F30">
        <v>0.93830000000000002</v>
      </c>
      <c r="G30" s="77">
        <v>0</v>
      </c>
      <c r="H30" s="77">
        <v>0</v>
      </c>
      <c r="I30" t="s">
        <v>1116</v>
      </c>
      <c r="J30">
        <v>11839</v>
      </c>
      <c r="K30" s="43">
        <v>6</v>
      </c>
      <c r="L30" s="43">
        <v>16</v>
      </c>
      <c r="M30" s="43">
        <v>224</v>
      </c>
      <c r="N30" s="44">
        <v>246</v>
      </c>
      <c r="O30" s="43">
        <v>2</v>
      </c>
      <c r="P30" s="43">
        <v>1</v>
      </c>
      <c r="Q30" s="43">
        <v>8</v>
      </c>
      <c r="R30" s="44">
        <v>11</v>
      </c>
      <c r="S30" s="43">
        <v>2</v>
      </c>
      <c r="T30" s="43">
        <v>0</v>
      </c>
      <c r="U30" s="43">
        <v>8</v>
      </c>
      <c r="V30" s="44">
        <v>10</v>
      </c>
    </row>
    <row r="31" spans="1:22" x14ac:dyDescent="0.3">
      <c r="A31" t="s">
        <v>1117</v>
      </c>
      <c r="B31" s="31" t="s">
        <v>784</v>
      </c>
      <c r="C31" t="s">
        <v>785</v>
      </c>
      <c r="D31" t="s">
        <v>1118</v>
      </c>
      <c r="E31" t="s">
        <v>1119</v>
      </c>
      <c r="F31">
        <v>0.62029999999999996</v>
      </c>
      <c r="G31" s="77">
        <v>0</v>
      </c>
      <c r="H31" s="77">
        <v>0</v>
      </c>
      <c r="I31" t="s">
        <v>1107</v>
      </c>
      <c r="J31">
        <v>11847</v>
      </c>
      <c r="K31" s="43">
        <v>143</v>
      </c>
      <c r="L31" s="43">
        <v>919</v>
      </c>
      <c r="M31" s="43">
        <v>1479</v>
      </c>
      <c r="N31" s="44">
        <v>2541</v>
      </c>
      <c r="O31" s="43">
        <v>16</v>
      </c>
      <c r="P31" s="43">
        <v>49</v>
      </c>
      <c r="Q31" s="43">
        <v>65</v>
      </c>
      <c r="R31" s="44">
        <v>130</v>
      </c>
      <c r="S31" s="43">
        <v>13</v>
      </c>
      <c r="T31" s="43">
        <v>17</v>
      </c>
      <c r="U31" s="43">
        <v>32</v>
      </c>
      <c r="V31" s="44">
        <v>62</v>
      </c>
    </row>
    <row r="32" spans="1:22" x14ac:dyDescent="0.3">
      <c r="A32" t="s">
        <v>1120</v>
      </c>
      <c r="B32" s="31" t="s">
        <v>786</v>
      </c>
      <c r="C32" t="s">
        <v>787</v>
      </c>
      <c r="D32" t="s">
        <v>1121</v>
      </c>
      <c r="E32" t="s">
        <v>1060</v>
      </c>
      <c r="F32">
        <v>0.75609999999999999</v>
      </c>
      <c r="G32" s="77">
        <v>0</v>
      </c>
      <c r="H32" s="77">
        <v>0</v>
      </c>
      <c r="I32" t="s">
        <v>1107</v>
      </c>
      <c r="J32">
        <v>11852</v>
      </c>
      <c r="K32" s="43">
        <v>377</v>
      </c>
      <c r="L32" s="43">
        <v>1085</v>
      </c>
      <c r="M32" s="43">
        <v>1256</v>
      </c>
      <c r="N32" s="44">
        <v>2718</v>
      </c>
      <c r="O32" s="43">
        <v>150</v>
      </c>
      <c r="P32" s="43">
        <v>269</v>
      </c>
      <c r="Q32" s="43">
        <v>457</v>
      </c>
      <c r="R32" s="44">
        <v>876</v>
      </c>
      <c r="S32" s="43">
        <v>70</v>
      </c>
      <c r="T32" s="43">
        <v>161</v>
      </c>
      <c r="U32" s="43">
        <v>191</v>
      </c>
      <c r="V32" s="44">
        <v>422</v>
      </c>
    </row>
    <row r="33" spans="1:22" x14ac:dyDescent="0.3">
      <c r="A33" t="s">
        <v>1122</v>
      </c>
      <c r="B33" s="31" t="s">
        <v>788</v>
      </c>
      <c r="C33" t="s">
        <v>789</v>
      </c>
      <c r="D33" t="s">
        <v>1123</v>
      </c>
      <c r="E33" t="s">
        <v>1056</v>
      </c>
      <c r="F33">
        <v>0.92779999999999996</v>
      </c>
      <c r="G33" s="77">
        <v>0</v>
      </c>
      <c r="H33" s="77">
        <v>0</v>
      </c>
      <c r="I33" t="s">
        <v>1077</v>
      </c>
      <c r="J33">
        <v>11854</v>
      </c>
      <c r="K33" s="43">
        <v>47</v>
      </c>
      <c r="L33" s="43">
        <v>270</v>
      </c>
      <c r="M33" s="43">
        <v>572</v>
      </c>
      <c r="N33" s="44">
        <v>889</v>
      </c>
      <c r="O33" s="43">
        <v>9</v>
      </c>
      <c r="P33" s="43">
        <v>64</v>
      </c>
      <c r="Q33" s="43">
        <v>168</v>
      </c>
      <c r="R33" s="44">
        <v>241</v>
      </c>
      <c r="S33" s="43">
        <v>6</v>
      </c>
      <c r="T33" s="43">
        <v>47</v>
      </c>
      <c r="U33" s="43">
        <v>66</v>
      </c>
      <c r="V33" s="44">
        <v>119</v>
      </c>
    </row>
    <row r="34" spans="1:22" x14ac:dyDescent="0.3">
      <c r="A34" t="s">
        <v>1124</v>
      </c>
      <c r="B34" s="31" t="s">
        <v>800</v>
      </c>
      <c r="C34" t="s">
        <v>801</v>
      </c>
      <c r="D34" t="s">
        <v>1125</v>
      </c>
      <c r="E34" t="s">
        <v>1060</v>
      </c>
      <c r="F34">
        <v>0.53010000000000002</v>
      </c>
      <c r="G34" s="77">
        <v>0</v>
      </c>
      <c r="H34" s="77">
        <v>0</v>
      </c>
      <c r="I34" t="s">
        <v>1107</v>
      </c>
      <c r="J34">
        <v>12005</v>
      </c>
      <c r="K34" s="43">
        <v>180</v>
      </c>
      <c r="L34" s="43">
        <v>1104</v>
      </c>
      <c r="M34" s="43">
        <v>893</v>
      </c>
      <c r="N34" s="44">
        <v>2177</v>
      </c>
      <c r="O34" s="43">
        <v>8</v>
      </c>
      <c r="P34" s="43">
        <v>23</v>
      </c>
      <c r="Q34" s="43">
        <v>59</v>
      </c>
      <c r="R34" s="44">
        <v>90</v>
      </c>
      <c r="S34" s="43">
        <v>6</v>
      </c>
      <c r="T34" s="43">
        <v>14</v>
      </c>
      <c r="U34" s="43">
        <v>33</v>
      </c>
      <c r="V34" s="44">
        <v>53</v>
      </c>
    </row>
    <row r="35" spans="1:22" x14ac:dyDescent="0.3">
      <c r="A35" t="s">
        <v>1126</v>
      </c>
      <c r="B35" s="31" t="s">
        <v>803</v>
      </c>
      <c r="C35" t="s">
        <v>1127</v>
      </c>
      <c r="D35" t="s">
        <v>1128</v>
      </c>
      <c r="E35" t="s">
        <v>1119</v>
      </c>
      <c r="F35">
        <v>0.83199999999999996</v>
      </c>
      <c r="G35" s="77">
        <v>0</v>
      </c>
      <c r="H35" s="77">
        <v>0</v>
      </c>
      <c r="I35" t="s">
        <v>1077</v>
      </c>
      <c r="J35">
        <v>12279</v>
      </c>
      <c r="K35" s="43">
        <v>65</v>
      </c>
      <c r="L35" s="43">
        <v>780</v>
      </c>
      <c r="M35" s="43">
        <v>3091</v>
      </c>
      <c r="N35" s="44">
        <v>3936</v>
      </c>
      <c r="O35" s="43">
        <v>2</v>
      </c>
      <c r="P35" s="43">
        <v>17</v>
      </c>
      <c r="Q35" s="43">
        <v>57</v>
      </c>
      <c r="R35" s="44">
        <v>76</v>
      </c>
      <c r="S35" s="43">
        <v>2</v>
      </c>
      <c r="T35" s="43">
        <v>12</v>
      </c>
      <c r="U35" s="43">
        <v>33</v>
      </c>
      <c r="V35" s="44">
        <v>47</v>
      </c>
    </row>
    <row r="36" spans="1:22" x14ac:dyDescent="0.3">
      <c r="A36" t="s">
        <v>1129</v>
      </c>
      <c r="B36" s="31" t="s">
        <v>807</v>
      </c>
      <c r="C36" t="s">
        <v>808</v>
      </c>
      <c r="D36" t="s">
        <v>1130</v>
      </c>
      <c r="E36" t="s">
        <v>1119</v>
      </c>
      <c r="F36">
        <v>0.87290000000000001</v>
      </c>
      <c r="G36" s="77">
        <v>0</v>
      </c>
      <c r="H36" s="77">
        <v>0</v>
      </c>
      <c r="I36" t="s">
        <v>1104</v>
      </c>
      <c r="J36">
        <v>12442</v>
      </c>
      <c r="K36" s="43">
        <v>1418</v>
      </c>
      <c r="L36" s="43">
        <v>6273</v>
      </c>
      <c r="M36" s="43">
        <v>9304</v>
      </c>
      <c r="N36" s="44">
        <v>16995</v>
      </c>
      <c r="O36" s="43">
        <v>100</v>
      </c>
      <c r="P36" s="43">
        <v>101</v>
      </c>
      <c r="Q36" s="43">
        <v>515</v>
      </c>
      <c r="R36" s="44">
        <v>716</v>
      </c>
      <c r="S36" s="43">
        <v>51</v>
      </c>
      <c r="T36" s="43">
        <v>55</v>
      </c>
      <c r="U36" s="43">
        <v>456</v>
      </c>
      <c r="V36" s="44">
        <v>562</v>
      </c>
    </row>
    <row r="37" spans="1:22" x14ac:dyDescent="0.3">
      <c r="A37" t="s">
        <v>1131</v>
      </c>
      <c r="B37" s="31" t="s">
        <v>34</v>
      </c>
      <c r="C37" t="s">
        <v>809</v>
      </c>
      <c r="D37" t="s">
        <v>1132</v>
      </c>
      <c r="E37" t="s">
        <v>1060</v>
      </c>
      <c r="F37">
        <v>0.9073</v>
      </c>
      <c r="G37" s="77">
        <v>0</v>
      </c>
      <c r="H37" s="77">
        <v>0</v>
      </c>
      <c r="I37" t="s">
        <v>1104</v>
      </c>
      <c r="J37">
        <v>12443</v>
      </c>
      <c r="K37" s="43">
        <v>1106</v>
      </c>
      <c r="L37" s="43">
        <v>4795</v>
      </c>
      <c r="M37" s="43">
        <v>9040</v>
      </c>
      <c r="N37" s="44">
        <v>14941</v>
      </c>
      <c r="O37" s="43">
        <v>257</v>
      </c>
      <c r="P37" s="43">
        <v>689</v>
      </c>
      <c r="Q37" s="43">
        <v>1341</v>
      </c>
      <c r="R37" s="44">
        <v>2287</v>
      </c>
      <c r="S37" s="43">
        <v>129</v>
      </c>
      <c r="T37" s="43">
        <v>386</v>
      </c>
      <c r="U37" s="43">
        <v>655</v>
      </c>
      <c r="V37" s="44">
        <v>1170</v>
      </c>
    </row>
    <row r="38" spans="1:22" x14ac:dyDescent="0.3">
      <c r="A38" t="s">
        <v>1133</v>
      </c>
      <c r="B38" s="31" t="s">
        <v>813</v>
      </c>
      <c r="C38" t="s">
        <v>1134</v>
      </c>
      <c r="D38" t="s">
        <v>1135</v>
      </c>
      <c r="E38" t="s">
        <v>1119</v>
      </c>
      <c r="F38">
        <v>0.76370000000000005</v>
      </c>
      <c r="G38" s="77">
        <v>0</v>
      </c>
      <c r="H38" s="77">
        <v>0</v>
      </c>
      <c r="I38" t="s">
        <v>1077</v>
      </c>
      <c r="J38">
        <v>12486</v>
      </c>
      <c r="K38" s="43">
        <v>21</v>
      </c>
      <c r="L38" s="43">
        <v>102</v>
      </c>
      <c r="M38" s="43">
        <v>332</v>
      </c>
      <c r="N38" s="44">
        <v>455</v>
      </c>
      <c r="O38" s="43">
        <v>0</v>
      </c>
      <c r="P38" s="43">
        <v>0</v>
      </c>
      <c r="Q38" s="43">
        <v>10</v>
      </c>
      <c r="R38" s="44">
        <v>10</v>
      </c>
      <c r="S38" s="43">
        <v>0</v>
      </c>
      <c r="T38" s="43">
        <v>0</v>
      </c>
      <c r="U38" s="43">
        <v>10</v>
      </c>
      <c r="V38" s="44">
        <v>10</v>
      </c>
    </row>
    <row r="39" spans="1:22" x14ac:dyDescent="0.3">
      <c r="A39" t="s">
        <v>1136</v>
      </c>
      <c r="B39" s="31" t="s">
        <v>950</v>
      </c>
      <c r="C39" t="s">
        <v>951</v>
      </c>
      <c r="D39" t="s">
        <v>1137</v>
      </c>
      <c r="E39" t="s">
        <v>1119</v>
      </c>
      <c r="F39">
        <v>0.74750000000000005</v>
      </c>
      <c r="G39" s="77">
        <v>0</v>
      </c>
      <c r="H39" s="77">
        <v>0</v>
      </c>
      <c r="I39" t="s">
        <v>1074</v>
      </c>
      <c r="J39">
        <v>10382659</v>
      </c>
      <c r="K39" s="43">
        <v>42</v>
      </c>
      <c r="L39" s="43">
        <v>1566</v>
      </c>
      <c r="M39" s="43">
        <v>4265</v>
      </c>
      <c r="N39" s="44">
        <v>5873</v>
      </c>
      <c r="O39" s="43">
        <v>12</v>
      </c>
      <c r="P39" s="43">
        <v>374</v>
      </c>
      <c r="Q39" s="43">
        <v>398</v>
      </c>
      <c r="R39" s="44">
        <v>784</v>
      </c>
      <c r="S39" s="43">
        <v>5</v>
      </c>
      <c r="T39" s="43">
        <v>254</v>
      </c>
      <c r="U39" s="43">
        <v>171</v>
      </c>
      <c r="V39" s="44">
        <v>430</v>
      </c>
    </row>
    <row r="40" spans="1:22" x14ac:dyDescent="0.3">
      <c r="A40" t="s">
        <v>1138</v>
      </c>
      <c r="B40" s="31" t="s">
        <v>708</v>
      </c>
      <c r="C40" t="s">
        <v>709</v>
      </c>
      <c r="D40" t="s">
        <v>1139</v>
      </c>
      <c r="E40" t="s">
        <v>1056</v>
      </c>
      <c r="F40">
        <v>0.90649999999999997</v>
      </c>
      <c r="G40" s="77">
        <v>0</v>
      </c>
      <c r="H40" s="77">
        <v>0</v>
      </c>
      <c r="I40" t="s">
        <v>1064</v>
      </c>
      <c r="J40">
        <v>14034</v>
      </c>
      <c r="K40" s="43">
        <v>124</v>
      </c>
      <c r="L40" s="43">
        <v>985</v>
      </c>
      <c r="M40" s="43">
        <v>3146</v>
      </c>
      <c r="N40" s="44">
        <v>4255</v>
      </c>
      <c r="O40" s="43">
        <v>24</v>
      </c>
      <c r="P40" s="43">
        <v>240</v>
      </c>
      <c r="Q40" s="43">
        <v>815</v>
      </c>
      <c r="R40" s="44">
        <v>1079</v>
      </c>
      <c r="S40" s="43">
        <v>13</v>
      </c>
      <c r="T40" s="43">
        <v>133</v>
      </c>
      <c r="U40" s="43">
        <v>362</v>
      </c>
      <c r="V40" s="44">
        <v>508</v>
      </c>
    </row>
    <row r="41" spans="1:22" x14ac:dyDescent="0.3">
      <c r="A41" t="s">
        <v>1140</v>
      </c>
      <c r="B41" s="31" t="s">
        <v>23</v>
      </c>
      <c r="C41" t="s">
        <v>85</v>
      </c>
      <c r="D41" t="s">
        <v>1141</v>
      </c>
      <c r="E41" t="s">
        <v>1060</v>
      </c>
      <c r="F41">
        <v>0.99539999999999995</v>
      </c>
      <c r="G41" s="77">
        <v>0</v>
      </c>
      <c r="H41" s="77">
        <v>0</v>
      </c>
      <c r="I41" t="s">
        <v>1092</v>
      </c>
      <c r="J41">
        <v>14410</v>
      </c>
      <c r="K41" s="43">
        <v>852</v>
      </c>
      <c r="L41" s="43">
        <v>8362</v>
      </c>
      <c r="M41" s="43">
        <v>19390</v>
      </c>
      <c r="N41" s="44">
        <v>28604</v>
      </c>
      <c r="O41" s="43">
        <v>367</v>
      </c>
      <c r="P41" s="43">
        <v>3082</v>
      </c>
      <c r="Q41" s="43">
        <v>7109</v>
      </c>
      <c r="R41" s="44">
        <v>10558</v>
      </c>
      <c r="S41" s="43">
        <v>241</v>
      </c>
      <c r="T41" s="43">
        <v>2052</v>
      </c>
      <c r="U41" s="43">
        <v>3916</v>
      </c>
      <c r="V41" s="44">
        <v>6209</v>
      </c>
    </row>
    <row r="42" spans="1:22" x14ac:dyDescent="0.3">
      <c r="A42" t="s">
        <v>1142</v>
      </c>
      <c r="B42" s="31" t="s">
        <v>180</v>
      </c>
      <c r="C42" t="s">
        <v>181</v>
      </c>
      <c r="D42" t="s">
        <v>1143</v>
      </c>
      <c r="E42" t="s">
        <v>1060</v>
      </c>
      <c r="F42">
        <v>0.85729999999999995</v>
      </c>
      <c r="G42" s="77">
        <v>0</v>
      </c>
      <c r="H42" s="77">
        <v>0</v>
      </c>
      <c r="I42" t="s">
        <v>1057</v>
      </c>
      <c r="J42">
        <v>15206</v>
      </c>
      <c r="K42" s="43">
        <v>162</v>
      </c>
      <c r="L42" s="43">
        <v>444</v>
      </c>
      <c r="M42" s="43">
        <v>1638</v>
      </c>
      <c r="N42" s="44">
        <v>2244</v>
      </c>
      <c r="O42" s="43">
        <v>87</v>
      </c>
      <c r="P42" s="43">
        <v>148</v>
      </c>
      <c r="Q42" s="43">
        <v>546</v>
      </c>
      <c r="R42" s="44">
        <v>781</v>
      </c>
      <c r="S42" s="43">
        <v>40</v>
      </c>
      <c r="T42" s="43">
        <v>96</v>
      </c>
      <c r="U42" s="43">
        <v>269</v>
      </c>
      <c r="V42" s="44">
        <v>405</v>
      </c>
    </row>
    <row r="43" spans="1:22" x14ac:dyDescent="0.3">
      <c r="A43" t="s">
        <v>1144</v>
      </c>
      <c r="B43" s="31" t="s">
        <v>194</v>
      </c>
      <c r="C43" t="s">
        <v>195</v>
      </c>
      <c r="D43" t="s">
        <v>1145</v>
      </c>
      <c r="E43" t="s">
        <v>1056</v>
      </c>
      <c r="F43">
        <v>0.86909999999999998</v>
      </c>
      <c r="G43" s="77">
        <v>0</v>
      </c>
      <c r="H43" s="77">
        <v>0</v>
      </c>
      <c r="I43" t="s">
        <v>1095</v>
      </c>
      <c r="J43">
        <v>221178</v>
      </c>
      <c r="K43" s="43">
        <v>20</v>
      </c>
      <c r="L43" s="43">
        <v>26</v>
      </c>
      <c r="M43" s="43">
        <v>64</v>
      </c>
      <c r="N43" s="44">
        <v>110</v>
      </c>
      <c r="O43" s="43">
        <v>3</v>
      </c>
      <c r="P43" s="43">
        <v>3</v>
      </c>
      <c r="Q43" s="43">
        <v>9</v>
      </c>
      <c r="R43" s="44">
        <v>15</v>
      </c>
      <c r="S43" s="43">
        <v>1</v>
      </c>
      <c r="T43" s="43">
        <v>0</v>
      </c>
      <c r="U43" s="43">
        <v>1</v>
      </c>
      <c r="V43" s="44">
        <v>2</v>
      </c>
    </row>
    <row r="44" spans="1:22" x14ac:dyDescent="0.3">
      <c r="A44" t="s">
        <v>1146</v>
      </c>
      <c r="B44" s="31" t="s">
        <v>196</v>
      </c>
      <c r="C44" t="s">
        <v>197</v>
      </c>
      <c r="D44" t="s">
        <v>1147</v>
      </c>
      <c r="E44" t="s">
        <v>1056</v>
      </c>
      <c r="F44">
        <v>0.8619</v>
      </c>
      <c r="G44" s="77">
        <v>0</v>
      </c>
      <c r="H44" s="77">
        <v>0</v>
      </c>
      <c r="I44" t="s">
        <v>1095</v>
      </c>
      <c r="J44">
        <v>164881</v>
      </c>
      <c r="K44" s="43">
        <v>1</v>
      </c>
      <c r="L44" s="43">
        <v>0</v>
      </c>
      <c r="M44" s="43">
        <v>2</v>
      </c>
      <c r="N44" s="44">
        <v>3</v>
      </c>
      <c r="O44" s="43">
        <v>0</v>
      </c>
      <c r="P44" s="43">
        <v>0</v>
      </c>
      <c r="Q44" s="43">
        <v>0</v>
      </c>
      <c r="R44" s="44">
        <v>0</v>
      </c>
      <c r="S44" s="43">
        <v>0</v>
      </c>
      <c r="T44" s="43">
        <v>0</v>
      </c>
      <c r="U44" s="43">
        <v>0</v>
      </c>
      <c r="V44" s="44">
        <v>0</v>
      </c>
    </row>
    <row r="45" spans="1:22" x14ac:dyDescent="0.3">
      <c r="A45" t="s">
        <v>1148</v>
      </c>
      <c r="B45" s="31" t="s">
        <v>314</v>
      </c>
      <c r="C45" t="s">
        <v>315</v>
      </c>
      <c r="D45" t="s">
        <v>1149</v>
      </c>
      <c r="E45" t="s">
        <v>1056</v>
      </c>
      <c r="F45">
        <v>0.871</v>
      </c>
      <c r="G45" s="77">
        <v>0</v>
      </c>
      <c r="H45" s="77">
        <v>0</v>
      </c>
      <c r="I45" t="s">
        <v>1061</v>
      </c>
      <c r="J45">
        <v>74603</v>
      </c>
      <c r="K45" s="43">
        <v>7</v>
      </c>
      <c r="L45" s="43">
        <v>94</v>
      </c>
      <c r="M45" s="43">
        <v>235</v>
      </c>
      <c r="N45" s="44">
        <v>336</v>
      </c>
      <c r="O45" s="43">
        <v>2</v>
      </c>
      <c r="P45" s="43">
        <v>31</v>
      </c>
      <c r="Q45" s="43">
        <v>43</v>
      </c>
      <c r="R45" s="44">
        <v>76</v>
      </c>
      <c r="S45" s="43">
        <v>1</v>
      </c>
      <c r="T45" s="43">
        <v>17</v>
      </c>
      <c r="U45" s="43">
        <v>23</v>
      </c>
      <c r="V45" s="44">
        <v>41</v>
      </c>
    </row>
    <row r="46" spans="1:22" x14ac:dyDescent="0.3">
      <c r="A46" t="s">
        <v>1150</v>
      </c>
      <c r="B46" s="31" t="s">
        <v>244</v>
      </c>
      <c r="C46" t="s">
        <v>245</v>
      </c>
      <c r="D46" t="s">
        <v>1151</v>
      </c>
      <c r="E46" t="s">
        <v>1056</v>
      </c>
      <c r="F46">
        <v>0.76980000000000004</v>
      </c>
      <c r="G46" s="77">
        <v>0</v>
      </c>
      <c r="H46" s="77">
        <v>1</v>
      </c>
      <c r="I46" t="s">
        <v>1092</v>
      </c>
      <c r="J46">
        <v>16305</v>
      </c>
      <c r="K46" s="43">
        <v>51</v>
      </c>
      <c r="L46" s="43">
        <v>555</v>
      </c>
      <c r="M46" s="43">
        <v>864</v>
      </c>
      <c r="N46" s="44">
        <v>1470</v>
      </c>
      <c r="O46" s="43">
        <v>4</v>
      </c>
      <c r="P46" s="43">
        <v>14</v>
      </c>
      <c r="Q46" s="43">
        <v>51</v>
      </c>
      <c r="R46" s="44">
        <v>69</v>
      </c>
      <c r="S46" s="43">
        <v>4</v>
      </c>
      <c r="T46" s="43">
        <v>7</v>
      </c>
      <c r="U46" s="43">
        <v>25</v>
      </c>
      <c r="V46" s="44">
        <v>36</v>
      </c>
    </row>
    <row r="47" spans="1:22" x14ac:dyDescent="0.3">
      <c r="A47" t="s">
        <v>1152</v>
      </c>
      <c r="B47" s="31" t="s">
        <v>261</v>
      </c>
      <c r="C47" t="s">
        <v>262</v>
      </c>
      <c r="D47" t="s">
        <v>1153</v>
      </c>
      <c r="E47" t="s">
        <v>1119</v>
      </c>
      <c r="F47">
        <v>0.80030000000000001</v>
      </c>
      <c r="G47" s="77">
        <v>0</v>
      </c>
      <c r="H47" s="77">
        <v>1</v>
      </c>
      <c r="I47" t="s">
        <v>1077</v>
      </c>
      <c r="J47">
        <v>16449</v>
      </c>
      <c r="K47" s="43">
        <v>16</v>
      </c>
      <c r="L47" s="43">
        <v>780</v>
      </c>
      <c r="M47" s="43">
        <v>1815</v>
      </c>
      <c r="N47" s="44">
        <v>2611</v>
      </c>
      <c r="O47" s="43">
        <v>0</v>
      </c>
      <c r="P47" s="43">
        <v>1</v>
      </c>
      <c r="Q47" s="43">
        <v>1</v>
      </c>
      <c r="R47" s="44">
        <v>2</v>
      </c>
      <c r="S47" s="43">
        <v>0</v>
      </c>
      <c r="T47" s="43">
        <v>1</v>
      </c>
      <c r="U47" s="43">
        <v>1</v>
      </c>
      <c r="V47" s="44">
        <v>2</v>
      </c>
    </row>
    <row r="48" spans="1:22" x14ac:dyDescent="0.3">
      <c r="A48" t="s">
        <v>1154</v>
      </c>
      <c r="B48" s="31" t="s">
        <v>271</v>
      </c>
      <c r="C48" t="s">
        <v>272</v>
      </c>
      <c r="D48" t="s">
        <v>1155</v>
      </c>
      <c r="E48" t="s">
        <v>1119</v>
      </c>
      <c r="F48">
        <v>0.89829999999999999</v>
      </c>
      <c r="G48" s="77">
        <v>0</v>
      </c>
      <c r="H48" s="77">
        <v>0</v>
      </c>
      <c r="I48" t="s">
        <v>1095</v>
      </c>
      <c r="J48">
        <v>16692</v>
      </c>
      <c r="K48" s="43">
        <v>75</v>
      </c>
      <c r="L48" s="43">
        <v>120</v>
      </c>
      <c r="M48" s="43">
        <v>361</v>
      </c>
      <c r="N48" s="44">
        <v>556</v>
      </c>
      <c r="O48" s="43">
        <v>5</v>
      </c>
      <c r="P48" s="43">
        <v>1</v>
      </c>
      <c r="Q48" s="43">
        <v>0</v>
      </c>
      <c r="R48" s="44">
        <v>6</v>
      </c>
      <c r="S48" s="43">
        <v>3</v>
      </c>
      <c r="T48" s="43">
        <v>0</v>
      </c>
      <c r="U48" s="43">
        <v>0</v>
      </c>
      <c r="V48" s="44">
        <v>3</v>
      </c>
    </row>
    <row r="49" spans="1:22" x14ac:dyDescent="0.3">
      <c r="A49" t="s">
        <v>1156</v>
      </c>
      <c r="B49" s="31" t="s">
        <v>275</v>
      </c>
      <c r="C49" t="s">
        <v>276</v>
      </c>
      <c r="D49" t="s">
        <v>1157</v>
      </c>
      <c r="E49" t="s">
        <v>1060</v>
      </c>
      <c r="F49">
        <v>0.91420000000000001</v>
      </c>
      <c r="G49" s="77">
        <v>0</v>
      </c>
      <c r="H49" s="77">
        <v>0</v>
      </c>
      <c r="I49" t="s">
        <v>1095</v>
      </c>
      <c r="J49">
        <v>16945</v>
      </c>
      <c r="K49" s="43">
        <v>492</v>
      </c>
      <c r="L49" s="43">
        <v>1931</v>
      </c>
      <c r="M49" s="43">
        <v>8958</v>
      </c>
      <c r="N49" s="44">
        <v>11381</v>
      </c>
      <c r="O49" s="43">
        <v>151</v>
      </c>
      <c r="P49" s="43">
        <v>427</v>
      </c>
      <c r="Q49" s="43">
        <v>480</v>
      </c>
      <c r="R49" s="44">
        <v>1058</v>
      </c>
      <c r="S49" s="43">
        <v>105</v>
      </c>
      <c r="T49" s="43">
        <v>274</v>
      </c>
      <c r="U49" s="43">
        <v>240</v>
      </c>
      <c r="V49" s="44">
        <v>619</v>
      </c>
    </row>
    <row r="50" spans="1:22" x14ac:dyDescent="0.3">
      <c r="A50" t="s">
        <v>1158</v>
      </c>
      <c r="B50" s="31" t="s">
        <v>406</v>
      </c>
      <c r="C50" t="s">
        <v>1159</v>
      </c>
      <c r="D50" t="s">
        <v>1160</v>
      </c>
      <c r="E50" t="s">
        <v>1119</v>
      </c>
      <c r="F50">
        <v>0.91469999999999996</v>
      </c>
      <c r="G50" s="77">
        <v>0</v>
      </c>
      <c r="H50" s="77">
        <v>0</v>
      </c>
      <c r="I50" t="s">
        <v>1064</v>
      </c>
      <c r="J50">
        <v>14670658</v>
      </c>
      <c r="K50" s="43">
        <v>1</v>
      </c>
      <c r="L50" s="43">
        <v>156</v>
      </c>
      <c r="M50" s="43">
        <v>248</v>
      </c>
      <c r="N50" s="44">
        <v>405</v>
      </c>
      <c r="O50" s="43">
        <v>1</v>
      </c>
      <c r="P50" s="43">
        <v>15</v>
      </c>
      <c r="Q50" s="43">
        <v>57</v>
      </c>
      <c r="R50" s="44">
        <v>73</v>
      </c>
      <c r="S50" s="43">
        <v>1</v>
      </c>
      <c r="T50" s="43">
        <v>12</v>
      </c>
      <c r="U50" s="43">
        <v>13</v>
      </c>
      <c r="V50" s="44">
        <v>26</v>
      </c>
    </row>
    <row r="51" spans="1:22" x14ac:dyDescent="0.3">
      <c r="A51" t="s">
        <v>1161</v>
      </c>
      <c r="B51" s="31" t="s">
        <v>316</v>
      </c>
      <c r="C51" t="s">
        <v>317</v>
      </c>
      <c r="D51" t="s">
        <v>1162</v>
      </c>
      <c r="E51" t="s">
        <v>1056</v>
      </c>
      <c r="F51">
        <v>0.93799999999999994</v>
      </c>
      <c r="G51" s="77">
        <v>0</v>
      </c>
      <c r="H51" s="77">
        <v>0</v>
      </c>
      <c r="I51" t="s">
        <v>1163</v>
      </c>
      <c r="J51">
        <v>18297</v>
      </c>
      <c r="K51" s="43">
        <v>51</v>
      </c>
      <c r="L51" s="43">
        <v>256</v>
      </c>
      <c r="M51" s="43">
        <v>494</v>
      </c>
      <c r="N51" s="44">
        <v>801</v>
      </c>
      <c r="O51" s="43">
        <v>9</v>
      </c>
      <c r="P51" s="43">
        <v>13</v>
      </c>
      <c r="Q51" s="43">
        <v>29</v>
      </c>
      <c r="R51" s="44">
        <v>51</v>
      </c>
      <c r="S51" s="43">
        <v>7</v>
      </c>
      <c r="T51" s="43">
        <v>7</v>
      </c>
      <c r="U51" s="43">
        <v>13</v>
      </c>
      <c r="V51" s="44">
        <v>27</v>
      </c>
    </row>
    <row r="52" spans="1:22" x14ac:dyDescent="0.3">
      <c r="A52" t="s">
        <v>1164</v>
      </c>
      <c r="B52" s="31" t="s">
        <v>318</v>
      </c>
      <c r="C52" t="s">
        <v>319</v>
      </c>
      <c r="D52" t="s">
        <v>1165</v>
      </c>
      <c r="E52" t="s">
        <v>1060</v>
      </c>
      <c r="F52">
        <v>0.93840000000000001</v>
      </c>
      <c r="G52" s="77">
        <v>0</v>
      </c>
      <c r="H52" s="77">
        <v>0</v>
      </c>
      <c r="I52" t="s">
        <v>1069</v>
      </c>
      <c r="J52">
        <v>62250</v>
      </c>
      <c r="K52" s="43">
        <v>7</v>
      </c>
      <c r="L52" s="43">
        <v>41</v>
      </c>
      <c r="M52" s="43">
        <v>103</v>
      </c>
      <c r="N52" s="44">
        <v>151</v>
      </c>
      <c r="O52" s="43">
        <v>0</v>
      </c>
      <c r="P52" s="43">
        <v>4</v>
      </c>
      <c r="Q52" s="43">
        <v>28</v>
      </c>
      <c r="R52" s="44">
        <v>32</v>
      </c>
      <c r="S52" s="43">
        <v>0</v>
      </c>
      <c r="T52" s="43">
        <v>1</v>
      </c>
      <c r="U52" s="43">
        <v>24</v>
      </c>
      <c r="V52" s="44">
        <v>25</v>
      </c>
    </row>
    <row r="53" spans="1:22" x14ac:dyDescent="0.3">
      <c r="A53" t="s">
        <v>1166</v>
      </c>
      <c r="B53" s="31" t="s">
        <v>1</v>
      </c>
      <c r="C53" t="s">
        <v>846</v>
      </c>
      <c r="D53" t="s">
        <v>1167</v>
      </c>
      <c r="E53" t="s">
        <v>1060</v>
      </c>
      <c r="F53">
        <v>0.93759999999999999</v>
      </c>
      <c r="G53" s="77">
        <v>0</v>
      </c>
      <c r="H53" s="77">
        <v>0</v>
      </c>
      <c r="I53" t="s">
        <v>1061</v>
      </c>
      <c r="J53">
        <v>18529</v>
      </c>
      <c r="K53" s="43">
        <v>122</v>
      </c>
      <c r="L53" s="43">
        <v>1261</v>
      </c>
      <c r="M53" s="43">
        <v>3796</v>
      </c>
      <c r="N53" s="44">
        <v>5179</v>
      </c>
      <c r="O53" s="43">
        <v>73</v>
      </c>
      <c r="P53" s="43">
        <v>291</v>
      </c>
      <c r="Q53" s="43">
        <v>1000</v>
      </c>
      <c r="R53" s="44">
        <v>1364</v>
      </c>
      <c r="S53" s="43">
        <v>59</v>
      </c>
      <c r="T53" s="43">
        <v>194</v>
      </c>
      <c r="U53" s="43">
        <v>626</v>
      </c>
      <c r="V53" s="44">
        <v>879</v>
      </c>
    </row>
    <row r="54" spans="1:22" x14ac:dyDescent="0.3">
      <c r="A54" t="s">
        <v>1168</v>
      </c>
      <c r="B54" s="31" t="s">
        <v>208</v>
      </c>
      <c r="C54" t="s">
        <v>209</v>
      </c>
      <c r="D54" t="s">
        <v>1169</v>
      </c>
      <c r="E54" t="s">
        <v>1060</v>
      </c>
      <c r="F54">
        <v>0.93759999999999999</v>
      </c>
      <c r="G54" s="77">
        <v>0</v>
      </c>
      <c r="H54" s="77">
        <v>0</v>
      </c>
      <c r="I54" t="s">
        <v>1061</v>
      </c>
      <c r="J54">
        <v>296646</v>
      </c>
      <c r="K54" s="43">
        <v>17</v>
      </c>
      <c r="L54" s="43">
        <v>45</v>
      </c>
      <c r="M54" s="43">
        <v>26</v>
      </c>
      <c r="N54" s="44">
        <v>88</v>
      </c>
      <c r="O54" s="43">
        <v>3</v>
      </c>
      <c r="P54" s="43">
        <v>7</v>
      </c>
      <c r="Q54" s="43">
        <v>15</v>
      </c>
      <c r="R54" s="44">
        <v>25</v>
      </c>
      <c r="S54" s="43">
        <v>1</v>
      </c>
      <c r="T54" s="43">
        <v>5</v>
      </c>
      <c r="U54" s="43">
        <v>10</v>
      </c>
      <c r="V54" s="44">
        <v>16</v>
      </c>
    </row>
    <row r="55" spans="1:22" x14ac:dyDescent="0.3">
      <c r="A55" t="s">
        <v>1170</v>
      </c>
      <c r="B55" s="31" t="s">
        <v>43</v>
      </c>
      <c r="C55" t="s">
        <v>44</v>
      </c>
      <c r="D55" t="s">
        <v>1171</v>
      </c>
      <c r="E55" t="s">
        <v>1060</v>
      </c>
      <c r="F55">
        <v>0.17050000000000001</v>
      </c>
      <c r="G55" s="77">
        <v>0</v>
      </c>
      <c r="H55" s="77">
        <v>0</v>
      </c>
      <c r="I55" t="s">
        <v>1057</v>
      </c>
      <c r="J55">
        <v>641240</v>
      </c>
      <c r="K55" s="43">
        <v>59</v>
      </c>
      <c r="L55" s="43">
        <v>103</v>
      </c>
      <c r="M55" s="43">
        <v>906</v>
      </c>
      <c r="N55" s="44">
        <v>1068</v>
      </c>
      <c r="O55" s="43">
        <v>21</v>
      </c>
      <c r="P55" s="43">
        <v>6</v>
      </c>
      <c r="Q55" s="43">
        <v>22</v>
      </c>
      <c r="R55" s="44">
        <v>49</v>
      </c>
      <c r="S55" s="43">
        <v>11</v>
      </c>
      <c r="T55" s="43">
        <v>3</v>
      </c>
      <c r="U55" s="43">
        <v>18</v>
      </c>
      <c r="V55" s="44">
        <v>32</v>
      </c>
    </row>
    <row r="56" spans="1:22" x14ac:dyDescent="0.3">
      <c r="A56" t="s">
        <v>1172</v>
      </c>
      <c r="B56" s="31" t="s">
        <v>350</v>
      </c>
      <c r="C56" t="s">
        <v>351</v>
      </c>
      <c r="D56" t="s">
        <v>1173</v>
      </c>
      <c r="E56" t="s">
        <v>1060</v>
      </c>
      <c r="F56">
        <v>0.96140000000000003</v>
      </c>
      <c r="G56" s="77">
        <v>0</v>
      </c>
      <c r="H56" s="77">
        <v>0</v>
      </c>
      <c r="I56" t="s">
        <v>1116</v>
      </c>
      <c r="J56">
        <v>76767</v>
      </c>
      <c r="K56" s="43">
        <v>13</v>
      </c>
      <c r="L56" s="43">
        <v>31</v>
      </c>
      <c r="M56" s="43">
        <v>109</v>
      </c>
      <c r="N56" s="44">
        <v>153</v>
      </c>
      <c r="O56" s="43">
        <v>6</v>
      </c>
      <c r="P56" s="43">
        <v>14</v>
      </c>
      <c r="Q56" s="43">
        <v>28</v>
      </c>
      <c r="R56" s="44">
        <v>48</v>
      </c>
      <c r="S56" s="43">
        <v>5</v>
      </c>
      <c r="T56" s="43">
        <v>9</v>
      </c>
      <c r="U56" s="43">
        <v>14</v>
      </c>
      <c r="V56" s="44">
        <v>28</v>
      </c>
    </row>
    <row r="57" spans="1:22" x14ac:dyDescent="0.3">
      <c r="A57" t="s">
        <v>1174</v>
      </c>
      <c r="B57" s="31" t="s">
        <v>4</v>
      </c>
      <c r="C57" t="s">
        <v>352</v>
      </c>
      <c r="D57" t="s">
        <v>1175</v>
      </c>
      <c r="E57" t="s">
        <v>1060</v>
      </c>
      <c r="F57">
        <v>0.86880000000000002</v>
      </c>
      <c r="G57" s="77">
        <v>0</v>
      </c>
      <c r="H57" s="77">
        <v>0</v>
      </c>
      <c r="I57" t="s">
        <v>1057</v>
      </c>
      <c r="J57">
        <v>18692</v>
      </c>
      <c r="K57" s="43">
        <v>144</v>
      </c>
      <c r="L57" s="43">
        <v>230</v>
      </c>
      <c r="M57" s="43">
        <v>594</v>
      </c>
      <c r="N57" s="44">
        <v>968</v>
      </c>
      <c r="O57" s="43">
        <v>83</v>
      </c>
      <c r="P57" s="43">
        <v>23</v>
      </c>
      <c r="Q57" s="43">
        <v>61</v>
      </c>
      <c r="R57" s="44">
        <v>167</v>
      </c>
      <c r="S57" s="43">
        <v>41</v>
      </c>
      <c r="T57" s="43">
        <v>17</v>
      </c>
      <c r="U57" s="43">
        <v>45</v>
      </c>
      <c r="V57" s="44">
        <v>103</v>
      </c>
    </row>
    <row r="58" spans="1:22" x14ac:dyDescent="0.3">
      <c r="A58" t="s">
        <v>1176</v>
      </c>
      <c r="B58" s="31" t="s">
        <v>843</v>
      </c>
      <c r="C58" t="s">
        <v>844</v>
      </c>
      <c r="D58" t="s">
        <v>1177</v>
      </c>
      <c r="E58" t="s">
        <v>1060</v>
      </c>
      <c r="F58">
        <v>0.93130000000000002</v>
      </c>
      <c r="G58" s="77">
        <v>0</v>
      </c>
      <c r="H58" s="77">
        <v>0</v>
      </c>
      <c r="I58" t="s">
        <v>1061</v>
      </c>
      <c r="J58">
        <v>18728</v>
      </c>
      <c r="K58" s="43">
        <v>9</v>
      </c>
      <c r="L58" s="43">
        <v>136</v>
      </c>
      <c r="M58" s="43">
        <v>708</v>
      </c>
      <c r="N58" s="44">
        <v>853</v>
      </c>
      <c r="O58" s="43">
        <v>4</v>
      </c>
      <c r="P58" s="43">
        <v>62</v>
      </c>
      <c r="Q58" s="43">
        <v>102</v>
      </c>
      <c r="R58" s="44">
        <v>168</v>
      </c>
      <c r="S58" s="43">
        <v>3</v>
      </c>
      <c r="T58" s="43">
        <v>31</v>
      </c>
      <c r="U58" s="43">
        <v>47</v>
      </c>
      <c r="V58" s="44">
        <v>81</v>
      </c>
    </row>
    <row r="59" spans="1:22" x14ac:dyDescent="0.3">
      <c r="A59" t="s">
        <v>1178</v>
      </c>
      <c r="B59" s="31" t="s">
        <v>45</v>
      </c>
      <c r="C59" t="s">
        <v>46</v>
      </c>
      <c r="D59" t="s">
        <v>1179</v>
      </c>
      <c r="E59" t="s">
        <v>1060</v>
      </c>
      <c r="F59">
        <v>0.97089999999999999</v>
      </c>
      <c r="G59" s="77">
        <v>0</v>
      </c>
      <c r="H59" s="77">
        <v>0</v>
      </c>
      <c r="I59" t="s">
        <v>1116</v>
      </c>
      <c r="J59">
        <v>19084</v>
      </c>
      <c r="K59" s="43">
        <v>62</v>
      </c>
      <c r="L59" s="43">
        <v>397</v>
      </c>
      <c r="M59" s="43">
        <v>519</v>
      </c>
      <c r="N59" s="44">
        <v>978</v>
      </c>
      <c r="O59" s="43">
        <v>36</v>
      </c>
      <c r="P59" s="43">
        <v>14</v>
      </c>
      <c r="Q59" s="43">
        <v>90</v>
      </c>
      <c r="R59" s="44">
        <v>140</v>
      </c>
      <c r="S59" s="43">
        <v>17</v>
      </c>
      <c r="T59" s="43">
        <v>13</v>
      </c>
      <c r="U59" s="43">
        <v>34</v>
      </c>
      <c r="V59" s="44">
        <v>64</v>
      </c>
    </row>
    <row r="60" spans="1:22" x14ac:dyDescent="0.3">
      <c r="A60" t="s">
        <v>1180</v>
      </c>
      <c r="B60" s="31" t="s">
        <v>16</v>
      </c>
      <c r="C60" t="s">
        <v>450</v>
      </c>
      <c r="D60" t="s">
        <v>1181</v>
      </c>
      <c r="E60" t="s">
        <v>1060</v>
      </c>
      <c r="F60">
        <v>0.93469999999999998</v>
      </c>
      <c r="G60" s="77">
        <v>0</v>
      </c>
      <c r="H60" s="77">
        <v>0</v>
      </c>
      <c r="I60" t="s">
        <v>1069</v>
      </c>
      <c r="J60">
        <v>20113</v>
      </c>
      <c r="K60" s="43">
        <v>62</v>
      </c>
      <c r="L60" s="43">
        <v>130</v>
      </c>
      <c r="M60" s="43">
        <v>343</v>
      </c>
      <c r="N60" s="44">
        <v>535</v>
      </c>
      <c r="O60" s="43">
        <v>33</v>
      </c>
      <c r="P60" s="43">
        <v>9</v>
      </c>
      <c r="Q60" s="43">
        <v>54</v>
      </c>
      <c r="R60" s="44">
        <v>96</v>
      </c>
      <c r="S60" s="43">
        <v>23</v>
      </c>
      <c r="T60" s="43">
        <v>6</v>
      </c>
      <c r="U60" s="43">
        <v>20</v>
      </c>
      <c r="V60" s="44">
        <v>49</v>
      </c>
    </row>
    <row r="61" spans="1:22" x14ac:dyDescent="0.3">
      <c r="A61" t="s">
        <v>1182</v>
      </c>
      <c r="B61" s="31" t="s">
        <v>873</v>
      </c>
      <c r="C61" t="s">
        <v>874</v>
      </c>
      <c r="D61" t="s">
        <v>1183</v>
      </c>
      <c r="E61" t="s">
        <v>1056</v>
      </c>
      <c r="F61">
        <v>0.94620000000000004</v>
      </c>
      <c r="G61" s="77">
        <v>0</v>
      </c>
      <c r="H61" s="77">
        <v>0</v>
      </c>
      <c r="I61" t="s">
        <v>1064</v>
      </c>
      <c r="J61">
        <v>92985</v>
      </c>
      <c r="K61" s="43">
        <v>91</v>
      </c>
      <c r="L61" s="43">
        <v>50</v>
      </c>
      <c r="M61" s="43">
        <v>24</v>
      </c>
      <c r="N61" s="44">
        <v>165</v>
      </c>
      <c r="O61" s="43">
        <v>46</v>
      </c>
      <c r="P61" s="43">
        <v>11</v>
      </c>
      <c r="Q61" s="43">
        <v>3</v>
      </c>
      <c r="R61" s="44">
        <v>60</v>
      </c>
      <c r="S61" s="43">
        <v>16</v>
      </c>
      <c r="T61" s="43">
        <v>7</v>
      </c>
      <c r="U61" s="43">
        <v>2</v>
      </c>
      <c r="V61" s="44">
        <v>25</v>
      </c>
    </row>
    <row r="62" spans="1:22" x14ac:dyDescent="0.3">
      <c r="A62" t="s">
        <v>1184</v>
      </c>
      <c r="B62" s="31" t="s">
        <v>41</v>
      </c>
      <c r="C62" t="s">
        <v>42</v>
      </c>
      <c r="D62" t="s">
        <v>1185</v>
      </c>
      <c r="E62" t="s">
        <v>1119</v>
      </c>
      <c r="F62">
        <v>0.98740000000000006</v>
      </c>
      <c r="G62" s="77">
        <v>0</v>
      </c>
      <c r="H62" s="77">
        <v>0</v>
      </c>
      <c r="I62" t="s">
        <v>1064</v>
      </c>
      <c r="J62">
        <v>21393</v>
      </c>
      <c r="K62" s="43">
        <v>8</v>
      </c>
      <c r="L62" s="43">
        <v>9</v>
      </c>
      <c r="M62" s="43">
        <v>175</v>
      </c>
      <c r="N62" s="44">
        <v>192</v>
      </c>
      <c r="O62" s="43">
        <v>7</v>
      </c>
      <c r="P62" s="43">
        <v>1</v>
      </c>
      <c r="Q62" s="43">
        <v>32</v>
      </c>
      <c r="R62" s="44">
        <v>40</v>
      </c>
      <c r="S62" s="43">
        <v>6</v>
      </c>
      <c r="T62" s="43">
        <v>1</v>
      </c>
      <c r="U62" s="43">
        <v>13</v>
      </c>
      <c r="V62" s="44">
        <v>20</v>
      </c>
    </row>
    <row r="63" spans="1:22" x14ac:dyDescent="0.3">
      <c r="A63" t="s">
        <v>1186</v>
      </c>
      <c r="B63" s="31" t="s">
        <v>296</v>
      </c>
      <c r="C63" t="s">
        <v>297</v>
      </c>
      <c r="D63" t="s">
        <v>1187</v>
      </c>
      <c r="E63" t="s">
        <v>1060</v>
      </c>
      <c r="F63">
        <v>0.98740000000000006</v>
      </c>
      <c r="G63" s="77">
        <v>0</v>
      </c>
      <c r="H63" s="77">
        <v>0</v>
      </c>
      <c r="I63" t="s">
        <v>1064</v>
      </c>
      <c r="J63">
        <v>91543</v>
      </c>
      <c r="K63" s="43">
        <v>60</v>
      </c>
      <c r="L63" s="43">
        <v>62</v>
      </c>
      <c r="M63" s="43">
        <v>313</v>
      </c>
      <c r="N63" s="44">
        <v>435</v>
      </c>
      <c r="O63" s="43">
        <v>36</v>
      </c>
      <c r="P63" s="43">
        <v>14</v>
      </c>
      <c r="Q63" s="43">
        <v>107</v>
      </c>
      <c r="R63" s="44">
        <v>157</v>
      </c>
      <c r="S63" s="43">
        <v>13</v>
      </c>
      <c r="T63" s="43">
        <v>11</v>
      </c>
      <c r="U63" s="43">
        <v>50</v>
      </c>
      <c r="V63" s="44">
        <v>74</v>
      </c>
    </row>
    <row r="64" spans="1:22" x14ac:dyDescent="0.3">
      <c r="A64" t="s">
        <v>1188</v>
      </c>
      <c r="B64" s="31" t="s">
        <v>224</v>
      </c>
      <c r="C64" t="s">
        <v>225</v>
      </c>
      <c r="D64" t="s">
        <v>1189</v>
      </c>
      <c r="E64" t="s">
        <v>1060</v>
      </c>
      <c r="F64">
        <v>0.9859</v>
      </c>
      <c r="G64" s="77">
        <v>0</v>
      </c>
      <c r="H64" s="77">
        <v>0</v>
      </c>
      <c r="I64" t="s">
        <v>1092</v>
      </c>
      <c r="J64">
        <v>95170</v>
      </c>
      <c r="K64" s="43">
        <v>5</v>
      </c>
      <c r="L64" s="43">
        <v>3</v>
      </c>
      <c r="M64" s="43">
        <v>206</v>
      </c>
      <c r="N64" s="44">
        <v>214</v>
      </c>
      <c r="O64" s="43">
        <v>2</v>
      </c>
      <c r="P64" s="43">
        <v>1</v>
      </c>
      <c r="Q64" s="43">
        <v>9</v>
      </c>
      <c r="R64" s="44">
        <v>12</v>
      </c>
      <c r="S64" s="43">
        <v>2</v>
      </c>
      <c r="T64" s="43">
        <v>1</v>
      </c>
      <c r="U64" s="43">
        <v>7</v>
      </c>
      <c r="V64" s="44">
        <v>10</v>
      </c>
    </row>
    <row r="65" spans="1:22" x14ac:dyDescent="0.3">
      <c r="A65" t="s">
        <v>1190</v>
      </c>
      <c r="B65" s="31" t="s">
        <v>740</v>
      </c>
      <c r="C65" t="s">
        <v>741</v>
      </c>
      <c r="D65" t="s">
        <v>1191</v>
      </c>
      <c r="E65" t="s">
        <v>1056</v>
      </c>
      <c r="F65">
        <v>0.52139999999999997</v>
      </c>
      <c r="G65" s="77">
        <v>0</v>
      </c>
      <c r="H65" s="77">
        <v>0</v>
      </c>
      <c r="I65" t="s">
        <v>1163</v>
      </c>
      <c r="J65">
        <v>95576</v>
      </c>
      <c r="K65" s="43">
        <v>358</v>
      </c>
      <c r="L65" s="43">
        <v>1423</v>
      </c>
      <c r="M65" s="43">
        <v>3133</v>
      </c>
      <c r="N65" s="44">
        <v>4914</v>
      </c>
      <c r="O65" s="43">
        <v>0</v>
      </c>
      <c r="P65" s="43">
        <v>1</v>
      </c>
      <c r="Q65" s="43">
        <v>3</v>
      </c>
      <c r="R65" s="44">
        <v>4</v>
      </c>
      <c r="S65" s="43">
        <v>0</v>
      </c>
      <c r="T65" s="43">
        <v>0</v>
      </c>
      <c r="U65" s="43">
        <v>1</v>
      </c>
      <c r="V65" s="44">
        <v>1</v>
      </c>
    </row>
    <row r="66" spans="1:22" x14ac:dyDescent="0.3">
      <c r="A66" t="s">
        <v>1192</v>
      </c>
      <c r="B66" s="31" t="s">
        <v>798</v>
      </c>
      <c r="C66" t="s">
        <v>799</v>
      </c>
      <c r="D66" t="s">
        <v>1193</v>
      </c>
      <c r="E66" t="s">
        <v>1060</v>
      </c>
      <c r="F66">
        <v>0.90959999999999996</v>
      </c>
      <c r="G66" s="77">
        <v>0</v>
      </c>
      <c r="H66" s="77">
        <v>0</v>
      </c>
      <c r="I66" t="s">
        <v>1064</v>
      </c>
      <c r="J66">
        <v>22522</v>
      </c>
      <c r="K66" s="43">
        <v>89</v>
      </c>
      <c r="L66" s="43">
        <v>2085</v>
      </c>
      <c r="M66" s="43">
        <v>5161</v>
      </c>
      <c r="N66" s="44">
        <v>7335</v>
      </c>
      <c r="O66" s="43">
        <v>39</v>
      </c>
      <c r="P66" s="43">
        <v>370</v>
      </c>
      <c r="Q66" s="43">
        <v>968</v>
      </c>
      <c r="R66" s="44">
        <v>1377</v>
      </c>
      <c r="S66" s="43">
        <v>13</v>
      </c>
      <c r="T66" s="43">
        <v>169</v>
      </c>
      <c r="U66" s="43">
        <v>348</v>
      </c>
      <c r="V66" s="44">
        <v>530</v>
      </c>
    </row>
    <row r="67" spans="1:22" x14ac:dyDescent="0.3">
      <c r="A67" t="s">
        <v>1194</v>
      </c>
      <c r="B67" s="31" t="s">
        <v>805</v>
      </c>
      <c r="C67" t="s">
        <v>806</v>
      </c>
      <c r="D67" t="s">
        <v>1195</v>
      </c>
      <c r="E67" t="s">
        <v>1056</v>
      </c>
      <c r="F67">
        <v>0.94620000000000004</v>
      </c>
      <c r="G67" s="77">
        <v>0</v>
      </c>
      <c r="H67" s="77">
        <v>0</v>
      </c>
      <c r="I67" t="s">
        <v>1064</v>
      </c>
      <c r="J67">
        <v>80518</v>
      </c>
      <c r="K67" s="43">
        <v>67</v>
      </c>
      <c r="L67" s="43">
        <v>306</v>
      </c>
      <c r="M67" s="43">
        <v>75</v>
      </c>
      <c r="N67" s="44">
        <v>448</v>
      </c>
      <c r="O67" s="43">
        <v>11</v>
      </c>
      <c r="P67" s="43">
        <v>72</v>
      </c>
      <c r="Q67" s="43">
        <v>7</v>
      </c>
      <c r="R67" s="44">
        <v>90</v>
      </c>
      <c r="S67" s="43">
        <v>7</v>
      </c>
      <c r="T67" s="43">
        <v>40</v>
      </c>
      <c r="U67" s="43">
        <v>5</v>
      </c>
      <c r="V67" s="44">
        <v>52</v>
      </c>
    </row>
    <row r="68" spans="1:22" x14ac:dyDescent="0.3">
      <c r="A68" t="s">
        <v>1196</v>
      </c>
      <c r="B68" s="31" t="s">
        <v>353</v>
      </c>
      <c r="C68" t="s">
        <v>354</v>
      </c>
      <c r="D68" t="s">
        <v>1197</v>
      </c>
      <c r="E68" t="s">
        <v>1056</v>
      </c>
      <c r="F68">
        <v>0.92300000000000004</v>
      </c>
      <c r="G68" s="77">
        <v>0</v>
      </c>
      <c r="H68" s="77">
        <v>0</v>
      </c>
      <c r="I68" t="s">
        <v>1064</v>
      </c>
      <c r="J68">
        <v>81228</v>
      </c>
      <c r="K68" s="43">
        <v>4</v>
      </c>
      <c r="L68" s="43">
        <v>0</v>
      </c>
      <c r="M68" s="43">
        <v>0</v>
      </c>
      <c r="N68" s="44">
        <v>4</v>
      </c>
      <c r="O68" s="43">
        <v>1</v>
      </c>
      <c r="P68" s="43">
        <v>0</v>
      </c>
      <c r="Q68" s="43">
        <v>0</v>
      </c>
      <c r="R68" s="44">
        <v>1</v>
      </c>
      <c r="S68" s="43">
        <v>1</v>
      </c>
      <c r="T68" s="43">
        <v>0</v>
      </c>
      <c r="U68" s="43">
        <v>0</v>
      </c>
      <c r="V68" s="44">
        <v>1</v>
      </c>
    </row>
    <row r="69" spans="1:22" x14ac:dyDescent="0.3">
      <c r="A69" t="s">
        <v>1198</v>
      </c>
      <c r="B69" s="31" t="s">
        <v>232</v>
      </c>
      <c r="C69" t="s">
        <v>233</v>
      </c>
      <c r="D69" t="s">
        <v>1199</v>
      </c>
      <c r="E69" t="s">
        <v>1119</v>
      </c>
      <c r="F69">
        <v>0.91959999999999997</v>
      </c>
      <c r="G69" s="77">
        <v>0</v>
      </c>
      <c r="H69" s="77">
        <v>1</v>
      </c>
      <c r="I69" t="s">
        <v>1092</v>
      </c>
      <c r="J69">
        <v>96165</v>
      </c>
      <c r="K69" s="43">
        <v>21</v>
      </c>
      <c r="L69" s="43">
        <v>128</v>
      </c>
      <c r="M69" s="43">
        <v>244</v>
      </c>
      <c r="N69" s="44">
        <v>393</v>
      </c>
      <c r="O69" s="43">
        <v>0</v>
      </c>
      <c r="P69" s="43">
        <v>0</v>
      </c>
      <c r="Q69" s="43">
        <v>0</v>
      </c>
      <c r="R69" s="44">
        <v>0</v>
      </c>
      <c r="S69" s="43">
        <v>0</v>
      </c>
      <c r="T69" s="43">
        <v>0</v>
      </c>
      <c r="U69" s="43">
        <v>0</v>
      </c>
      <c r="V69" s="44">
        <v>0</v>
      </c>
    </row>
    <row r="70" spans="1:22" x14ac:dyDescent="0.3">
      <c r="A70" t="s">
        <v>1200</v>
      </c>
      <c r="B70" s="31" t="s">
        <v>234</v>
      </c>
      <c r="C70" t="s">
        <v>235</v>
      </c>
      <c r="D70" t="s">
        <v>1201</v>
      </c>
      <c r="E70" t="s">
        <v>1119</v>
      </c>
      <c r="F70">
        <v>0.88270000000000004</v>
      </c>
      <c r="G70" s="77">
        <v>0</v>
      </c>
      <c r="H70" s="77">
        <v>1</v>
      </c>
      <c r="I70" t="s">
        <v>1092</v>
      </c>
      <c r="J70">
        <v>13283773</v>
      </c>
      <c r="K70" s="43">
        <v>8</v>
      </c>
      <c r="L70" s="43">
        <v>56</v>
      </c>
      <c r="M70" s="43">
        <v>31</v>
      </c>
      <c r="N70" s="44">
        <v>95</v>
      </c>
      <c r="O70" s="43">
        <v>0</v>
      </c>
      <c r="P70" s="43">
        <v>0</v>
      </c>
      <c r="Q70" s="43">
        <v>0</v>
      </c>
      <c r="R70" s="44">
        <v>0</v>
      </c>
      <c r="S70" s="43">
        <v>0</v>
      </c>
      <c r="T70" s="43">
        <v>0</v>
      </c>
      <c r="U70" s="43">
        <v>0</v>
      </c>
      <c r="V70" s="44">
        <v>0</v>
      </c>
    </row>
    <row r="71" spans="1:22" x14ac:dyDescent="0.3">
      <c r="A71" t="s">
        <v>1202</v>
      </c>
      <c r="B71" s="31" t="s">
        <v>49</v>
      </c>
      <c r="C71" t="s">
        <v>50</v>
      </c>
      <c r="D71" t="s">
        <v>1203</v>
      </c>
      <c r="E71" t="s">
        <v>1056</v>
      </c>
      <c r="F71">
        <v>0.96650000000000003</v>
      </c>
      <c r="G71" s="77">
        <v>0</v>
      </c>
      <c r="H71" s="77">
        <v>1</v>
      </c>
      <c r="I71" t="s">
        <v>1092</v>
      </c>
      <c r="J71">
        <v>37483</v>
      </c>
      <c r="K71" s="43">
        <v>21</v>
      </c>
      <c r="L71" s="43">
        <v>248</v>
      </c>
      <c r="M71" s="43">
        <v>667</v>
      </c>
      <c r="N71" s="44">
        <v>936</v>
      </c>
      <c r="O71" s="43">
        <v>2</v>
      </c>
      <c r="P71" s="43">
        <v>47</v>
      </c>
      <c r="Q71" s="43">
        <v>150</v>
      </c>
      <c r="R71" s="44">
        <v>199</v>
      </c>
      <c r="S71" s="43">
        <v>2</v>
      </c>
      <c r="T71" s="43">
        <v>40</v>
      </c>
      <c r="U71" s="43">
        <v>121</v>
      </c>
      <c r="V71" s="44">
        <v>163</v>
      </c>
    </row>
    <row r="72" spans="1:22" x14ac:dyDescent="0.3">
      <c r="A72" t="s">
        <v>1204</v>
      </c>
      <c r="B72" s="31" t="s">
        <v>381</v>
      </c>
      <c r="C72" t="s">
        <v>382</v>
      </c>
      <c r="D72" t="s">
        <v>1205</v>
      </c>
      <c r="E72" t="s">
        <v>1056</v>
      </c>
      <c r="F72">
        <v>0.96589999999999998</v>
      </c>
      <c r="G72" s="77">
        <v>0</v>
      </c>
      <c r="H72" s="77">
        <v>0</v>
      </c>
      <c r="I72" t="s">
        <v>1064</v>
      </c>
      <c r="J72">
        <v>14778864</v>
      </c>
      <c r="K72" s="43">
        <v>15</v>
      </c>
      <c r="L72" s="43">
        <v>125</v>
      </c>
      <c r="M72" s="43">
        <v>368</v>
      </c>
      <c r="N72" s="44">
        <v>508</v>
      </c>
      <c r="O72" s="43">
        <v>8</v>
      </c>
      <c r="P72" s="43">
        <v>26</v>
      </c>
      <c r="Q72" s="43">
        <v>94</v>
      </c>
      <c r="R72" s="44">
        <v>128</v>
      </c>
      <c r="S72" s="43">
        <v>8</v>
      </c>
      <c r="T72" s="43">
        <v>20</v>
      </c>
      <c r="U72" s="43">
        <v>40</v>
      </c>
      <c r="V72" s="44">
        <v>68</v>
      </c>
    </row>
    <row r="73" spans="1:22" x14ac:dyDescent="0.3">
      <c r="A73" t="s">
        <v>1206</v>
      </c>
      <c r="B73" s="31" t="s">
        <v>881</v>
      </c>
      <c r="C73" t="s">
        <v>882</v>
      </c>
      <c r="D73" t="s">
        <v>1207</v>
      </c>
      <c r="E73" t="s">
        <v>1119</v>
      </c>
      <c r="F73">
        <v>0.93510000000000004</v>
      </c>
      <c r="G73" s="77">
        <v>0</v>
      </c>
      <c r="H73" s="77">
        <v>0</v>
      </c>
      <c r="I73" t="s">
        <v>1116</v>
      </c>
      <c r="J73">
        <v>81804</v>
      </c>
      <c r="K73" s="43">
        <v>4</v>
      </c>
      <c r="L73" s="43">
        <v>276</v>
      </c>
      <c r="M73" s="43">
        <v>965</v>
      </c>
      <c r="N73" s="44">
        <v>1245</v>
      </c>
      <c r="O73" s="43">
        <v>2</v>
      </c>
      <c r="P73" s="43">
        <v>14</v>
      </c>
      <c r="Q73" s="43">
        <v>6</v>
      </c>
      <c r="R73" s="44">
        <v>22</v>
      </c>
      <c r="S73" s="43">
        <v>2</v>
      </c>
      <c r="T73" s="43">
        <v>11</v>
      </c>
      <c r="U73" s="43">
        <v>5</v>
      </c>
      <c r="V73" s="44">
        <v>18</v>
      </c>
    </row>
    <row r="74" spans="1:22" x14ac:dyDescent="0.3">
      <c r="A74" t="s">
        <v>1208</v>
      </c>
      <c r="B74" s="31" t="s">
        <v>883</v>
      </c>
      <c r="C74" t="s">
        <v>884</v>
      </c>
      <c r="D74" t="s">
        <v>1209</v>
      </c>
      <c r="E74" t="s">
        <v>1060</v>
      </c>
      <c r="F74">
        <v>0.92930000000000001</v>
      </c>
      <c r="G74" s="77">
        <v>0</v>
      </c>
      <c r="H74" s="77">
        <v>0</v>
      </c>
      <c r="I74" t="s">
        <v>1104</v>
      </c>
      <c r="J74">
        <v>110990</v>
      </c>
      <c r="K74" s="43">
        <v>8</v>
      </c>
      <c r="L74" s="43">
        <v>0</v>
      </c>
      <c r="M74" s="43">
        <v>50</v>
      </c>
      <c r="N74" s="44">
        <v>58</v>
      </c>
      <c r="O74" s="43">
        <v>4</v>
      </c>
      <c r="P74" s="43">
        <v>0</v>
      </c>
      <c r="Q74" s="43">
        <v>34</v>
      </c>
      <c r="R74" s="44">
        <v>38</v>
      </c>
      <c r="S74" s="43">
        <v>0</v>
      </c>
      <c r="T74" s="43">
        <v>0</v>
      </c>
      <c r="U74" s="43">
        <v>33</v>
      </c>
      <c r="V74" s="44">
        <v>33</v>
      </c>
    </row>
    <row r="75" spans="1:22" x14ac:dyDescent="0.3">
      <c r="A75" t="s">
        <v>1210</v>
      </c>
      <c r="B75" s="31" t="s">
        <v>328</v>
      </c>
      <c r="C75" t="s">
        <v>329</v>
      </c>
      <c r="D75" t="s">
        <v>1211</v>
      </c>
      <c r="E75" t="s">
        <v>1060</v>
      </c>
      <c r="F75">
        <v>0.44040000000000001</v>
      </c>
      <c r="G75" s="77">
        <v>0</v>
      </c>
      <c r="H75" s="77">
        <v>0</v>
      </c>
      <c r="I75" t="s">
        <v>1074</v>
      </c>
      <c r="J75">
        <v>161726</v>
      </c>
      <c r="K75" s="43">
        <v>242</v>
      </c>
      <c r="L75" s="43">
        <v>4166</v>
      </c>
      <c r="M75" s="43">
        <v>8952</v>
      </c>
      <c r="N75" s="44">
        <v>13360</v>
      </c>
      <c r="O75" s="43">
        <v>13</v>
      </c>
      <c r="P75" s="43">
        <v>572</v>
      </c>
      <c r="Q75" s="43">
        <v>1047</v>
      </c>
      <c r="R75" s="44">
        <v>1632</v>
      </c>
      <c r="S75" s="43">
        <v>5</v>
      </c>
      <c r="T75" s="43">
        <v>382</v>
      </c>
      <c r="U75" s="43">
        <v>538</v>
      </c>
      <c r="V75" s="44">
        <v>925</v>
      </c>
    </row>
    <row r="76" spans="1:22" x14ac:dyDescent="0.3">
      <c r="A76" t="s">
        <v>1212</v>
      </c>
      <c r="B76" s="31" t="s">
        <v>20</v>
      </c>
      <c r="C76" t="s">
        <v>119</v>
      </c>
      <c r="D76" t="s">
        <v>1213</v>
      </c>
      <c r="E76" t="s">
        <v>1060</v>
      </c>
      <c r="F76">
        <v>0.9294</v>
      </c>
      <c r="G76" s="77">
        <v>0</v>
      </c>
      <c r="H76" s="77">
        <v>0</v>
      </c>
      <c r="I76" t="s">
        <v>1095</v>
      </c>
      <c r="J76">
        <v>26111</v>
      </c>
      <c r="K76" s="43">
        <v>72</v>
      </c>
      <c r="L76" s="43">
        <v>519</v>
      </c>
      <c r="M76" s="43">
        <v>1486</v>
      </c>
      <c r="N76" s="44">
        <v>2077</v>
      </c>
      <c r="O76" s="43">
        <v>48</v>
      </c>
      <c r="P76" s="43">
        <v>239</v>
      </c>
      <c r="Q76" s="43">
        <v>710</v>
      </c>
      <c r="R76" s="44">
        <v>997</v>
      </c>
      <c r="S76" s="43">
        <v>36</v>
      </c>
      <c r="T76" s="43">
        <v>167</v>
      </c>
      <c r="U76" s="43">
        <v>546</v>
      </c>
      <c r="V76" s="44">
        <v>749</v>
      </c>
    </row>
    <row r="77" spans="1:22" x14ac:dyDescent="0.3">
      <c r="A77" t="s">
        <v>1214</v>
      </c>
      <c r="B77" s="31" t="s">
        <v>120</v>
      </c>
      <c r="C77" t="s">
        <v>1215</v>
      </c>
      <c r="D77" t="s">
        <v>1216</v>
      </c>
      <c r="E77" t="s">
        <v>1119</v>
      </c>
      <c r="F77">
        <v>0.92459999999999998</v>
      </c>
      <c r="G77" s="77">
        <v>0</v>
      </c>
      <c r="H77" s="77">
        <v>0</v>
      </c>
      <c r="I77" t="s">
        <v>1095</v>
      </c>
      <c r="J77">
        <v>46781604</v>
      </c>
      <c r="K77" s="43">
        <v>0</v>
      </c>
      <c r="L77" s="43">
        <v>1</v>
      </c>
      <c r="M77" s="43">
        <v>0</v>
      </c>
      <c r="N77" s="44">
        <v>1</v>
      </c>
      <c r="O77" s="43">
        <v>0</v>
      </c>
      <c r="P77" s="43">
        <v>0</v>
      </c>
      <c r="Q77" s="43">
        <v>0</v>
      </c>
      <c r="R77" s="44">
        <v>0</v>
      </c>
      <c r="S77" s="43">
        <v>0</v>
      </c>
      <c r="T77" s="43">
        <v>0</v>
      </c>
      <c r="U77" s="43">
        <v>0</v>
      </c>
      <c r="V77" s="44">
        <v>0</v>
      </c>
    </row>
    <row r="78" spans="1:22" x14ac:dyDescent="0.3">
      <c r="A78" t="s">
        <v>1217</v>
      </c>
      <c r="B78" s="31" t="s">
        <v>122</v>
      </c>
      <c r="C78" t="s">
        <v>123</v>
      </c>
      <c r="D78" t="s">
        <v>1218</v>
      </c>
      <c r="E78" t="s">
        <v>1119</v>
      </c>
      <c r="F78">
        <v>0.9294</v>
      </c>
      <c r="G78" s="77">
        <v>0</v>
      </c>
      <c r="H78" s="77">
        <v>0</v>
      </c>
      <c r="I78" t="s">
        <v>1095</v>
      </c>
      <c r="J78">
        <v>260487</v>
      </c>
      <c r="K78" s="43">
        <v>0</v>
      </c>
      <c r="L78" s="43">
        <v>0</v>
      </c>
      <c r="M78" s="43">
        <v>0</v>
      </c>
      <c r="N78" s="44">
        <v>0</v>
      </c>
      <c r="O78" s="43">
        <v>0</v>
      </c>
      <c r="P78" s="43">
        <v>0</v>
      </c>
      <c r="Q78" s="43">
        <v>0</v>
      </c>
      <c r="R78" s="44">
        <v>0</v>
      </c>
      <c r="S78" s="43">
        <v>0</v>
      </c>
      <c r="T78" s="43">
        <v>0</v>
      </c>
      <c r="U78" s="43">
        <v>0</v>
      </c>
      <c r="V78" s="44">
        <v>0</v>
      </c>
    </row>
    <row r="79" spans="1:22" x14ac:dyDescent="0.3">
      <c r="A79" t="s">
        <v>1219</v>
      </c>
      <c r="B79" s="31" t="s">
        <v>124</v>
      </c>
      <c r="C79" t="s">
        <v>125</v>
      </c>
      <c r="D79" t="s">
        <v>1220</v>
      </c>
      <c r="E79" t="s">
        <v>1060</v>
      </c>
      <c r="F79">
        <v>0.92459999999999998</v>
      </c>
      <c r="G79" s="77">
        <v>0</v>
      </c>
      <c r="H79" s="77">
        <v>0</v>
      </c>
      <c r="I79" t="s">
        <v>1095</v>
      </c>
      <c r="J79">
        <v>13595583</v>
      </c>
      <c r="K79" s="43">
        <v>0</v>
      </c>
      <c r="L79" s="43">
        <v>0</v>
      </c>
      <c r="M79" s="43">
        <v>0</v>
      </c>
      <c r="N79" s="44">
        <v>0</v>
      </c>
      <c r="O79" s="43">
        <v>0</v>
      </c>
      <c r="P79" s="43">
        <v>0</v>
      </c>
      <c r="Q79" s="43">
        <v>0</v>
      </c>
      <c r="R79" s="44">
        <v>0</v>
      </c>
      <c r="S79" s="43">
        <v>0</v>
      </c>
      <c r="T79" s="43">
        <v>0</v>
      </c>
      <c r="U79" s="43">
        <v>0</v>
      </c>
      <c r="V79" s="44">
        <v>0</v>
      </c>
    </row>
    <row r="80" spans="1:22" x14ac:dyDescent="0.3">
      <c r="A80" t="s">
        <v>1221</v>
      </c>
      <c r="B80" s="31" t="s">
        <v>130</v>
      </c>
      <c r="C80" t="s">
        <v>131</v>
      </c>
      <c r="D80" t="s">
        <v>1222</v>
      </c>
      <c r="E80" t="s">
        <v>1060</v>
      </c>
      <c r="F80">
        <v>0.99470000000000003</v>
      </c>
      <c r="G80" s="77">
        <v>0</v>
      </c>
      <c r="H80" s="77">
        <v>0</v>
      </c>
      <c r="I80" t="s">
        <v>1077</v>
      </c>
      <c r="J80">
        <v>26164</v>
      </c>
      <c r="K80" s="43">
        <v>234</v>
      </c>
      <c r="L80" s="43">
        <v>868</v>
      </c>
      <c r="M80" s="43">
        <v>1414</v>
      </c>
      <c r="N80" s="44">
        <v>2516</v>
      </c>
      <c r="O80" s="43">
        <v>121</v>
      </c>
      <c r="P80" s="43">
        <v>186</v>
      </c>
      <c r="Q80" s="43">
        <v>438</v>
      </c>
      <c r="R80" s="44">
        <v>745</v>
      </c>
      <c r="S80" s="43">
        <v>64</v>
      </c>
      <c r="T80" s="43">
        <v>117</v>
      </c>
      <c r="U80" s="43">
        <v>251</v>
      </c>
      <c r="V80" s="44">
        <v>432</v>
      </c>
    </row>
    <row r="81" spans="1:22" x14ac:dyDescent="0.3">
      <c r="A81" t="s">
        <v>1223</v>
      </c>
      <c r="B81" s="31" t="s">
        <v>26</v>
      </c>
      <c r="C81" t="s">
        <v>132</v>
      </c>
      <c r="D81" t="s">
        <v>1224</v>
      </c>
      <c r="E81" t="s">
        <v>1060</v>
      </c>
      <c r="F81">
        <v>0.93940000000000001</v>
      </c>
      <c r="G81" s="77">
        <v>0</v>
      </c>
      <c r="H81" s="77">
        <v>0</v>
      </c>
      <c r="I81" t="s">
        <v>1064</v>
      </c>
      <c r="J81">
        <v>26176</v>
      </c>
      <c r="K81" s="43">
        <v>9</v>
      </c>
      <c r="L81" s="43">
        <v>162</v>
      </c>
      <c r="M81" s="43">
        <v>1580</v>
      </c>
      <c r="N81" s="44">
        <v>1751</v>
      </c>
      <c r="O81" s="43">
        <v>0</v>
      </c>
      <c r="P81" s="43">
        <v>55</v>
      </c>
      <c r="Q81" s="43">
        <v>382</v>
      </c>
      <c r="R81" s="44">
        <v>437</v>
      </c>
      <c r="S81" s="43">
        <v>0</v>
      </c>
      <c r="T81" s="43">
        <v>17</v>
      </c>
      <c r="U81" s="43">
        <v>181</v>
      </c>
      <c r="V81" s="44">
        <v>198</v>
      </c>
    </row>
    <row r="82" spans="1:22" x14ac:dyDescent="0.3">
      <c r="A82" t="s">
        <v>1225</v>
      </c>
      <c r="B82" s="31" t="s">
        <v>27</v>
      </c>
      <c r="C82" t="s">
        <v>133</v>
      </c>
      <c r="D82" t="s">
        <v>1226</v>
      </c>
      <c r="E82" t="s">
        <v>1060</v>
      </c>
      <c r="F82">
        <v>0.97840000000000005</v>
      </c>
      <c r="G82" s="77">
        <v>0</v>
      </c>
      <c r="H82" s="77">
        <v>0</v>
      </c>
      <c r="I82" t="s">
        <v>1064</v>
      </c>
      <c r="J82">
        <v>26177</v>
      </c>
      <c r="K82" s="43">
        <v>100</v>
      </c>
      <c r="L82" s="43">
        <v>721</v>
      </c>
      <c r="M82" s="43">
        <v>4381</v>
      </c>
      <c r="N82" s="44">
        <v>5202</v>
      </c>
      <c r="O82" s="43">
        <v>38</v>
      </c>
      <c r="P82" s="43">
        <v>78</v>
      </c>
      <c r="Q82" s="43">
        <v>656</v>
      </c>
      <c r="R82" s="44">
        <v>772</v>
      </c>
      <c r="S82" s="43">
        <v>12</v>
      </c>
      <c r="T82" s="43">
        <v>43</v>
      </c>
      <c r="U82" s="43">
        <v>387</v>
      </c>
      <c r="V82" s="44">
        <v>442</v>
      </c>
    </row>
    <row r="83" spans="1:22" x14ac:dyDescent="0.3">
      <c r="A83" t="s">
        <v>1227</v>
      </c>
      <c r="B83" s="31" t="s">
        <v>138</v>
      </c>
      <c r="C83" t="s">
        <v>139</v>
      </c>
      <c r="D83" t="s">
        <v>1228</v>
      </c>
      <c r="E83" t="s">
        <v>1056</v>
      </c>
      <c r="F83">
        <v>0.87290000000000001</v>
      </c>
      <c r="G83" s="77">
        <v>0</v>
      </c>
      <c r="H83" s="77">
        <v>0</v>
      </c>
      <c r="I83" t="s">
        <v>1104</v>
      </c>
      <c r="J83">
        <v>83638</v>
      </c>
      <c r="K83" s="43">
        <v>498</v>
      </c>
      <c r="L83" s="43">
        <v>2221</v>
      </c>
      <c r="M83" s="43">
        <v>3454</v>
      </c>
      <c r="N83" s="44">
        <v>6173</v>
      </c>
      <c r="O83" s="43">
        <v>73</v>
      </c>
      <c r="P83" s="43">
        <v>221</v>
      </c>
      <c r="Q83" s="43">
        <v>655</v>
      </c>
      <c r="R83" s="44">
        <v>949</v>
      </c>
      <c r="S83" s="43">
        <v>32</v>
      </c>
      <c r="T83" s="43">
        <v>104</v>
      </c>
      <c r="U83" s="43">
        <v>543</v>
      </c>
      <c r="V83" s="44">
        <v>679</v>
      </c>
    </row>
    <row r="84" spans="1:22" x14ac:dyDescent="0.3">
      <c r="A84" t="s">
        <v>1229</v>
      </c>
      <c r="B84" s="31" t="s">
        <v>152</v>
      </c>
      <c r="C84" t="s">
        <v>153</v>
      </c>
      <c r="D84" t="s">
        <v>1230</v>
      </c>
      <c r="E84" t="s">
        <v>1119</v>
      </c>
      <c r="F84">
        <v>0.82230000000000003</v>
      </c>
      <c r="G84" s="77">
        <v>0</v>
      </c>
      <c r="H84" s="77">
        <v>0</v>
      </c>
      <c r="I84" t="s">
        <v>1107</v>
      </c>
      <c r="J84">
        <v>26665</v>
      </c>
      <c r="K84" s="43">
        <v>9</v>
      </c>
      <c r="L84" s="43">
        <v>2</v>
      </c>
      <c r="M84" s="43">
        <v>7</v>
      </c>
      <c r="N84" s="44">
        <v>18</v>
      </c>
      <c r="O84" s="43">
        <v>0</v>
      </c>
      <c r="P84" s="43">
        <v>0</v>
      </c>
      <c r="Q84" s="43">
        <v>1</v>
      </c>
      <c r="R84" s="44">
        <v>1</v>
      </c>
      <c r="S84" s="43">
        <v>0</v>
      </c>
      <c r="T84" s="43">
        <v>0</v>
      </c>
      <c r="U84" s="43">
        <v>1</v>
      </c>
      <c r="V84" s="44">
        <v>1</v>
      </c>
    </row>
    <row r="85" spans="1:22" x14ac:dyDescent="0.3">
      <c r="A85" t="s">
        <v>1231</v>
      </c>
      <c r="B85" s="31" t="s">
        <v>178</v>
      </c>
      <c r="C85" t="s">
        <v>1232</v>
      </c>
      <c r="D85" t="s">
        <v>1233</v>
      </c>
      <c r="E85" t="s">
        <v>1119</v>
      </c>
      <c r="F85">
        <v>0.88160000000000005</v>
      </c>
      <c r="G85" s="77">
        <v>0</v>
      </c>
      <c r="H85" s="77">
        <v>0</v>
      </c>
      <c r="I85" t="s">
        <v>1077</v>
      </c>
      <c r="J85">
        <v>84727</v>
      </c>
      <c r="K85" s="43">
        <v>1</v>
      </c>
      <c r="L85" s="43">
        <v>0</v>
      </c>
      <c r="M85" s="43">
        <v>0</v>
      </c>
      <c r="N85" s="44">
        <v>1</v>
      </c>
      <c r="O85" s="43">
        <v>0</v>
      </c>
      <c r="P85" s="43">
        <v>0</v>
      </c>
      <c r="Q85" s="43">
        <v>0</v>
      </c>
      <c r="R85" s="44">
        <v>0</v>
      </c>
      <c r="S85" s="43">
        <v>0</v>
      </c>
      <c r="T85" s="43">
        <v>0</v>
      </c>
      <c r="U85" s="43">
        <v>0</v>
      </c>
      <c r="V85" s="44">
        <v>0</v>
      </c>
    </row>
    <row r="86" spans="1:22" x14ac:dyDescent="0.3">
      <c r="A86" t="s">
        <v>1234</v>
      </c>
      <c r="B86" s="31" t="s">
        <v>186</v>
      </c>
      <c r="C86" t="s">
        <v>187</v>
      </c>
      <c r="D86" t="s">
        <v>1235</v>
      </c>
      <c r="E86" t="s">
        <v>1060</v>
      </c>
      <c r="F86">
        <v>0.87729999999999997</v>
      </c>
      <c r="G86" s="77">
        <v>0</v>
      </c>
      <c r="H86" s="77">
        <v>0</v>
      </c>
      <c r="I86" t="s">
        <v>1077</v>
      </c>
      <c r="J86">
        <v>635340</v>
      </c>
      <c r="K86" s="43">
        <v>20</v>
      </c>
      <c r="L86" s="43">
        <v>12</v>
      </c>
      <c r="M86" s="43">
        <v>122</v>
      </c>
      <c r="N86" s="44">
        <v>154</v>
      </c>
      <c r="O86" s="43">
        <v>6</v>
      </c>
      <c r="P86" s="43">
        <v>2</v>
      </c>
      <c r="Q86" s="43">
        <v>1</v>
      </c>
      <c r="R86" s="44">
        <v>9</v>
      </c>
      <c r="S86" s="43">
        <v>3</v>
      </c>
      <c r="T86" s="43">
        <v>1</v>
      </c>
      <c r="U86" s="43">
        <v>1</v>
      </c>
      <c r="V86" s="44">
        <v>5</v>
      </c>
    </row>
    <row r="87" spans="1:22" x14ac:dyDescent="0.3">
      <c r="A87" t="s">
        <v>1236</v>
      </c>
      <c r="B87" s="31" t="s">
        <v>204</v>
      </c>
      <c r="C87" t="s">
        <v>205</v>
      </c>
      <c r="D87" t="s">
        <v>1237</v>
      </c>
      <c r="E87" t="s">
        <v>1056</v>
      </c>
      <c r="F87">
        <v>0.94550000000000001</v>
      </c>
      <c r="G87" s="77">
        <v>0</v>
      </c>
      <c r="H87" s="77">
        <v>0</v>
      </c>
      <c r="I87" t="s">
        <v>1095</v>
      </c>
      <c r="J87">
        <v>86700</v>
      </c>
      <c r="K87" s="43">
        <v>4</v>
      </c>
      <c r="L87" s="43">
        <v>0</v>
      </c>
      <c r="M87" s="43">
        <v>0</v>
      </c>
      <c r="N87" s="44">
        <v>4</v>
      </c>
      <c r="O87" s="43">
        <v>4</v>
      </c>
      <c r="P87" s="43">
        <v>0</v>
      </c>
      <c r="Q87" s="43">
        <v>0</v>
      </c>
      <c r="R87" s="44">
        <v>4</v>
      </c>
      <c r="S87" s="43">
        <v>4</v>
      </c>
      <c r="T87" s="43">
        <v>0</v>
      </c>
      <c r="U87" s="43">
        <v>0</v>
      </c>
      <c r="V87" s="44">
        <v>4</v>
      </c>
    </row>
    <row r="88" spans="1:22" x14ac:dyDescent="0.3">
      <c r="A88" t="s">
        <v>1238</v>
      </c>
      <c r="B88" s="31" t="s">
        <v>236</v>
      </c>
      <c r="C88" t="s">
        <v>237</v>
      </c>
      <c r="D88" t="s">
        <v>1239</v>
      </c>
      <c r="E88" t="s">
        <v>1060</v>
      </c>
      <c r="F88">
        <v>0.96619999999999995</v>
      </c>
      <c r="G88" s="77">
        <v>0</v>
      </c>
      <c r="H88" s="77">
        <v>0</v>
      </c>
      <c r="I88" t="s">
        <v>1064</v>
      </c>
      <c r="J88" t="s">
        <v>1240</v>
      </c>
      <c r="K88" s="43">
        <v>0</v>
      </c>
      <c r="L88" s="43">
        <v>0</v>
      </c>
      <c r="M88" s="43">
        <v>0</v>
      </c>
      <c r="N88" s="44">
        <v>0</v>
      </c>
      <c r="O88" s="43">
        <v>0</v>
      </c>
      <c r="P88" s="43">
        <v>0</v>
      </c>
      <c r="Q88" s="43">
        <v>0</v>
      </c>
      <c r="R88" s="44">
        <v>0</v>
      </c>
      <c r="S88" s="43">
        <v>0</v>
      </c>
      <c r="T88" s="43">
        <v>0</v>
      </c>
      <c r="U88" s="43">
        <v>0</v>
      </c>
      <c r="V88" s="44">
        <v>0</v>
      </c>
    </row>
    <row r="89" spans="1:22" x14ac:dyDescent="0.3">
      <c r="A89" t="s">
        <v>1241</v>
      </c>
      <c r="B89" s="31" t="s">
        <v>238</v>
      </c>
      <c r="C89" t="s">
        <v>239</v>
      </c>
      <c r="D89" t="s">
        <v>1242</v>
      </c>
      <c r="E89" t="s">
        <v>1056</v>
      </c>
      <c r="F89">
        <v>0.95979999999999999</v>
      </c>
      <c r="G89" s="77">
        <v>0</v>
      </c>
      <c r="H89" s="77">
        <v>0</v>
      </c>
      <c r="I89" t="s">
        <v>1163</v>
      </c>
      <c r="J89">
        <v>29728</v>
      </c>
      <c r="K89" s="43">
        <v>63</v>
      </c>
      <c r="L89" s="43">
        <v>212</v>
      </c>
      <c r="M89" s="43">
        <v>529</v>
      </c>
      <c r="N89" s="44">
        <v>804</v>
      </c>
      <c r="O89" s="43">
        <v>8</v>
      </c>
      <c r="P89" s="43">
        <v>2</v>
      </c>
      <c r="Q89" s="43">
        <v>10</v>
      </c>
      <c r="R89" s="44">
        <v>20</v>
      </c>
      <c r="S89" s="43">
        <v>6</v>
      </c>
      <c r="T89" s="43">
        <v>2</v>
      </c>
      <c r="U89" s="43">
        <v>2</v>
      </c>
      <c r="V89" s="44">
        <v>10</v>
      </c>
    </row>
    <row r="90" spans="1:22" x14ac:dyDescent="0.3">
      <c r="A90" t="s">
        <v>1243</v>
      </c>
      <c r="B90" s="31" t="s">
        <v>242</v>
      </c>
      <c r="C90" t="s">
        <v>243</v>
      </c>
      <c r="D90" t="s">
        <v>1244</v>
      </c>
      <c r="E90" t="s">
        <v>1056</v>
      </c>
      <c r="F90">
        <v>0.78869999999999996</v>
      </c>
      <c r="G90" s="77">
        <v>0</v>
      </c>
      <c r="H90" s="77">
        <v>0</v>
      </c>
      <c r="I90" t="s">
        <v>1116</v>
      </c>
      <c r="J90">
        <v>62740</v>
      </c>
      <c r="K90" s="43">
        <v>6</v>
      </c>
      <c r="L90" s="43">
        <v>29</v>
      </c>
      <c r="M90" s="43">
        <v>85</v>
      </c>
      <c r="N90" s="44">
        <v>120</v>
      </c>
      <c r="O90" s="43">
        <v>1</v>
      </c>
      <c r="P90" s="43">
        <v>0</v>
      </c>
      <c r="Q90" s="43">
        <v>1</v>
      </c>
      <c r="R90" s="44">
        <v>2</v>
      </c>
      <c r="S90" s="43">
        <v>0</v>
      </c>
      <c r="T90" s="43">
        <v>0</v>
      </c>
      <c r="U90" s="43">
        <v>1</v>
      </c>
      <c r="V90" s="44">
        <v>1</v>
      </c>
    </row>
    <row r="91" spans="1:22" x14ac:dyDescent="0.3">
      <c r="A91" t="s">
        <v>1245</v>
      </c>
      <c r="B91" s="31" t="s">
        <v>32</v>
      </c>
      <c r="C91" t="s">
        <v>246</v>
      </c>
      <c r="D91" t="s">
        <v>1246</v>
      </c>
      <c r="E91" t="s">
        <v>1060</v>
      </c>
      <c r="F91">
        <v>0.47220000000000001</v>
      </c>
      <c r="G91" s="77">
        <v>0</v>
      </c>
      <c r="H91" s="77">
        <v>0</v>
      </c>
      <c r="I91" t="s">
        <v>1104</v>
      </c>
      <c r="J91">
        <v>89352</v>
      </c>
      <c r="K91" s="43">
        <v>0</v>
      </c>
      <c r="L91" s="43">
        <v>4</v>
      </c>
      <c r="M91" s="43">
        <v>39</v>
      </c>
      <c r="N91" s="44">
        <v>43</v>
      </c>
      <c r="O91" s="43">
        <v>0</v>
      </c>
      <c r="P91" s="43">
        <v>0</v>
      </c>
      <c r="Q91" s="43">
        <v>13</v>
      </c>
      <c r="R91" s="44">
        <v>13</v>
      </c>
      <c r="S91" s="43">
        <v>0</v>
      </c>
      <c r="T91" s="43">
        <v>0</v>
      </c>
      <c r="U91" s="43">
        <v>10</v>
      </c>
      <c r="V91" s="44">
        <v>10</v>
      </c>
    </row>
    <row r="92" spans="1:22" x14ac:dyDescent="0.3">
      <c r="A92" t="s">
        <v>1247</v>
      </c>
      <c r="B92" s="31" t="s">
        <v>269</v>
      </c>
      <c r="C92" t="s">
        <v>270</v>
      </c>
      <c r="D92" t="s">
        <v>1248</v>
      </c>
      <c r="E92" t="s">
        <v>1060</v>
      </c>
      <c r="F92">
        <v>0.98619999999999997</v>
      </c>
      <c r="G92" s="77">
        <v>0</v>
      </c>
      <c r="H92" s="77">
        <v>0</v>
      </c>
      <c r="I92" t="s">
        <v>1069</v>
      </c>
      <c r="J92">
        <v>62753</v>
      </c>
      <c r="K92" s="43">
        <v>23</v>
      </c>
      <c r="L92" s="43">
        <v>552</v>
      </c>
      <c r="M92" s="43">
        <v>2483</v>
      </c>
      <c r="N92" s="44">
        <v>3058</v>
      </c>
      <c r="O92" s="43">
        <v>13</v>
      </c>
      <c r="P92" s="43">
        <v>273</v>
      </c>
      <c r="Q92" s="43">
        <v>1170</v>
      </c>
      <c r="R92" s="44">
        <v>1456</v>
      </c>
      <c r="S92" s="43">
        <v>8</v>
      </c>
      <c r="T92" s="43">
        <v>185</v>
      </c>
      <c r="U92" s="43">
        <v>657</v>
      </c>
      <c r="V92" s="44">
        <v>850</v>
      </c>
    </row>
    <row r="93" spans="1:22" x14ac:dyDescent="0.3">
      <c r="A93" t="s">
        <v>1249</v>
      </c>
      <c r="B93" s="31" t="s">
        <v>273</v>
      </c>
      <c r="C93" t="s">
        <v>274</v>
      </c>
      <c r="D93" t="s">
        <v>1250</v>
      </c>
      <c r="E93" t="s">
        <v>1060</v>
      </c>
      <c r="F93">
        <v>0.82569999999999999</v>
      </c>
      <c r="G93" s="77">
        <v>0</v>
      </c>
      <c r="H93" s="77">
        <v>0</v>
      </c>
      <c r="I93" t="s">
        <v>1074</v>
      </c>
      <c r="J93">
        <v>31952</v>
      </c>
      <c r="K93" s="43">
        <v>32</v>
      </c>
      <c r="L93" s="43">
        <v>45</v>
      </c>
      <c r="M93" s="43">
        <v>130</v>
      </c>
      <c r="N93" s="44">
        <v>207</v>
      </c>
      <c r="O93" s="43">
        <v>12</v>
      </c>
      <c r="P93" s="43">
        <v>4</v>
      </c>
      <c r="Q93" s="43">
        <v>32</v>
      </c>
      <c r="R93" s="44">
        <v>48</v>
      </c>
      <c r="S93" s="43">
        <v>1</v>
      </c>
      <c r="T93" s="43">
        <v>2</v>
      </c>
      <c r="U93" s="43">
        <v>21</v>
      </c>
      <c r="V93" s="44">
        <v>24</v>
      </c>
    </row>
    <row r="94" spans="1:22" x14ac:dyDescent="0.3">
      <c r="A94" t="s">
        <v>1251</v>
      </c>
      <c r="B94" s="31" t="s">
        <v>938</v>
      </c>
      <c r="C94" t="s">
        <v>939</v>
      </c>
      <c r="D94" t="s">
        <v>1252</v>
      </c>
      <c r="E94" t="s">
        <v>1119</v>
      </c>
      <c r="F94">
        <v>0.86509999999999998</v>
      </c>
      <c r="G94" s="77">
        <v>0</v>
      </c>
      <c r="H94" s="77">
        <v>0</v>
      </c>
      <c r="I94" t="s">
        <v>1057</v>
      </c>
      <c r="J94">
        <v>14709185</v>
      </c>
      <c r="K94" s="43">
        <v>0</v>
      </c>
      <c r="L94" s="43">
        <v>8</v>
      </c>
      <c r="M94" s="43">
        <v>0</v>
      </c>
      <c r="N94" s="44">
        <v>8</v>
      </c>
      <c r="O94" s="43">
        <v>0</v>
      </c>
      <c r="P94" s="43">
        <v>1</v>
      </c>
      <c r="Q94" s="43">
        <v>0</v>
      </c>
      <c r="R94" s="44">
        <v>1</v>
      </c>
      <c r="S94" s="43">
        <v>0</v>
      </c>
      <c r="T94" s="43">
        <v>0</v>
      </c>
      <c r="U94" s="43">
        <v>0</v>
      </c>
      <c r="V94" s="44">
        <v>0</v>
      </c>
    </row>
    <row r="95" spans="1:22" x14ac:dyDescent="0.3">
      <c r="A95" t="s">
        <v>1253</v>
      </c>
      <c r="B95" s="31" t="s">
        <v>15</v>
      </c>
      <c r="C95" t="s">
        <v>283</v>
      </c>
      <c r="D95" t="s">
        <v>1254</v>
      </c>
      <c r="E95" t="s">
        <v>1060</v>
      </c>
      <c r="F95">
        <v>0.95579999999999998</v>
      </c>
      <c r="G95" s="77">
        <v>0</v>
      </c>
      <c r="H95" s="77">
        <v>0</v>
      </c>
      <c r="I95" t="s">
        <v>1069</v>
      </c>
      <c r="J95">
        <v>61972</v>
      </c>
      <c r="K95" s="43">
        <v>11</v>
      </c>
      <c r="L95" s="43">
        <v>293</v>
      </c>
      <c r="M95" s="43">
        <v>1315</v>
      </c>
      <c r="N95" s="44">
        <v>1619</v>
      </c>
      <c r="O95" s="43">
        <v>8</v>
      </c>
      <c r="P95" s="43">
        <v>74</v>
      </c>
      <c r="Q95" s="43">
        <v>498</v>
      </c>
      <c r="R95" s="44">
        <v>580</v>
      </c>
      <c r="S95" s="43">
        <v>6</v>
      </c>
      <c r="T95" s="43">
        <v>49</v>
      </c>
      <c r="U95" s="43">
        <v>226</v>
      </c>
      <c r="V95" s="44">
        <v>281</v>
      </c>
    </row>
    <row r="96" spans="1:22" x14ac:dyDescent="0.3">
      <c r="A96" t="s">
        <v>1255</v>
      </c>
      <c r="B96" s="31" t="s">
        <v>284</v>
      </c>
      <c r="C96" t="s">
        <v>285</v>
      </c>
      <c r="D96" t="s">
        <v>1256</v>
      </c>
      <c r="E96" t="s">
        <v>1056</v>
      </c>
      <c r="F96">
        <v>0.87290000000000001</v>
      </c>
      <c r="G96" s="77">
        <v>0</v>
      </c>
      <c r="H96" s="77">
        <v>0</v>
      </c>
      <c r="I96" t="s">
        <v>1104</v>
      </c>
      <c r="J96">
        <v>117450</v>
      </c>
      <c r="K96" s="43">
        <v>0</v>
      </c>
      <c r="L96" s="43">
        <v>5</v>
      </c>
      <c r="M96" s="43">
        <v>9</v>
      </c>
      <c r="N96" s="44">
        <v>14</v>
      </c>
      <c r="O96" s="43">
        <v>0</v>
      </c>
      <c r="P96" s="43">
        <v>3</v>
      </c>
      <c r="Q96" s="43">
        <v>7</v>
      </c>
      <c r="R96" s="44">
        <v>10</v>
      </c>
      <c r="S96" s="43">
        <v>0</v>
      </c>
      <c r="T96" s="43">
        <v>3</v>
      </c>
      <c r="U96" s="43">
        <v>6</v>
      </c>
      <c r="V96" s="44">
        <v>9</v>
      </c>
    </row>
    <row r="97" spans="1:22" x14ac:dyDescent="0.3">
      <c r="A97" t="s">
        <v>1257</v>
      </c>
      <c r="B97" s="31" t="s">
        <v>322</v>
      </c>
      <c r="C97" t="s">
        <v>323</v>
      </c>
      <c r="D97" t="s">
        <v>1258</v>
      </c>
      <c r="E97" t="s">
        <v>1060</v>
      </c>
      <c r="F97">
        <v>0.86739999999999995</v>
      </c>
      <c r="G97" s="77">
        <v>0</v>
      </c>
      <c r="H97" s="77">
        <v>0</v>
      </c>
      <c r="I97" t="s">
        <v>1061</v>
      </c>
      <c r="J97">
        <v>168375</v>
      </c>
      <c r="K97" s="43">
        <v>93</v>
      </c>
      <c r="L97" s="43">
        <v>520</v>
      </c>
      <c r="M97" s="43">
        <v>1451</v>
      </c>
      <c r="N97" s="44">
        <v>2064</v>
      </c>
      <c r="O97" s="43">
        <v>12</v>
      </c>
      <c r="P97" s="43">
        <v>130</v>
      </c>
      <c r="Q97" s="43">
        <v>509</v>
      </c>
      <c r="R97" s="44">
        <v>651</v>
      </c>
      <c r="S97" s="43">
        <v>3</v>
      </c>
      <c r="T97" s="43">
        <v>70</v>
      </c>
      <c r="U97" s="43">
        <v>224</v>
      </c>
      <c r="V97" s="44">
        <v>297</v>
      </c>
    </row>
    <row r="98" spans="1:22" x14ac:dyDescent="0.3">
      <c r="A98" t="s">
        <v>1259</v>
      </c>
      <c r="B98" s="31" t="s">
        <v>0</v>
      </c>
      <c r="C98" t="s">
        <v>845</v>
      </c>
      <c r="D98" t="s">
        <v>1260</v>
      </c>
      <c r="E98" t="s">
        <v>1060</v>
      </c>
      <c r="F98">
        <v>0.88390000000000002</v>
      </c>
      <c r="G98" s="77">
        <v>0</v>
      </c>
      <c r="H98" s="77">
        <v>0</v>
      </c>
      <c r="I98" t="s">
        <v>1061</v>
      </c>
      <c r="J98">
        <v>15724678</v>
      </c>
      <c r="K98" s="43">
        <v>297</v>
      </c>
      <c r="L98" s="43">
        <v>4281</v>
      </c>
      <c r="M98" s="43">
        <v>12813</v>
      </c>
      <c r="N98" s="44">
        <v>17391</v>
      </c>
      <c r="O98" s="43">
        <v>125</v>
      </c>
      <c r="P98" s="43">
        <v>1205</v>
      </c>
      <c r="Q98" s="43">
        <v>3998</v>
      </c>
      <c r="R98" s="44">
        <v>5328</v>
      </c>
      <c r="S98" s="43">
        <v>83</v>
      </c>
      <c r="T98" s="43">
        <v>753</v>
      </c>
      <c r="U98" s="43">
        <v>2094</v>
      </c>
      <c r="V98" s="44">
        <v>2930</v>
      </c>
    </row>
    <row r="99" spans="1:22" x14ac:dyDescent="0.3">
      <c r="A99" t="s">
        <v>1261</v>
      </c>
      <c r="B99" s="31" t="s">
        <v>35</v>
      </c>
      <c r="C99" t="s">
        <v>290</v>
      </c>
      <c r="D99" t="s">
        <v>1262</v>
      </c>
      <c r="E99" t="s">
        <v>1060</v>
      </c>
      <c r="F99">
        <v>0.93069999999999997</v>
      </c>
      <c r="G99" s="77">
        <v>0</v>
      </c>
      <c r="H99" s="77">
        <v>0</v>
      </c>
      <c r="I99" t="s">
        <v>1263</v>
      </c>
      <c r="J99">
        <v>91820</v>
      </c>
      <c r="K99" s="43">
        <v>7</v>
      </c>
      <c r="L99" s="43">
        <v>62</v>
      </c>
      <c r="M99" s="43">
        <v>679</v>
      </c>
      <c r="N99" s="44">
        <v>748</v>
      </c>
      <c r="O99" s="43">
        <v>5</v>
      </c>
      <c r="P99" s="43">
        <v>37</v>
      </c>
      <c r="Q99" s="43">
        <v>438</v>
      </c>
      <c r="R99" s="44">
        <v>480</v>
      </c>
      <c r="S99" s="43">
        <v>2</v>
      </c>
      <c r="T99" s="43">
        <v>28</v>
      </c>
      <c r="U99" s="43">
        <v>281</v>
      </c>
      <c r="V99" s="44">
        <v>311</v>
      </c>
    </row>
    <row r="100" spans="1:22" x14ac:dyDescent="0.3">
      <c r="A100" t="s">
        <v>1264</v>
      </c>
      <c r="B100" s="31" t="s">
        <v>33</v>
      </c>
      <c r="C100" t="s">
        <v>293</v>
      </c>
      <c r="D100" t="s">
        <v>1265</v>
      </c>
      <c r="E100" t="s">
        <v>1060</v>
      </c>
      <c r="F100">
        <v>0.93840000000000001</v>
      </c>
      <c r="G100" s="77">
        <v>0</v>
      </c>
      <c r="H100" s="77">
        <v>0</v>
      </c>
      <c r="I100" t="s">
        <v>1104</v>
      </c>
      <c r="J100">
        <v>117291</v>
      </c>
      <c r="K100" s="43">
        <v>1</v>
      </c>
      <c r="L100" s="43">
        <v>102</v>
      </c>
      <c r="M100" s="43">
        <v>87</v>
      </c>
      <c r="N100" s="44">
        <v>190</v>
      </c>
      <c r="O100" s="43">
        <v>1</v>
      </c>
      <c r="P100" s="43">
        <v>64</v>
      </c>
      <c r="Q100" s="43">
        <v>52</v>
      </c>
      <c r="R100" s="44">
        <v>117</v>
      </c>
      <c r="S100" s="43">
        <v>1</v>
      </c>
      <c r="T100" s="43">
        <v>48</v>
      </c>
      <c r="U100" s="43">
        <v>46</v>
      </c>
      <c r="V100" s="44">
        <v>95</v>
      </c>
    </row>
    <row r="101" spans="1:22" x14ac:dyDescent="0.3">
      <c r="A101" t="s">
        <v>1266</v>
      </c>
      <c r="B101" s="31" t="s">
        <v>57</v>
      </c>
      <c r="C101" t="s">
        <v>58</v>
      </c>
      <c r="D101" t="s">
        <v>1267</v>
      </c>
      <c r="E101" t="s">
        <v>1056</v>
      </c>
      <c r="F101">
        <v>0.90649999999999997</v>
      </c>
      <c r="G101" s="77">
        <v>0</v>
      </c>
      <c r="H101" s="77">
        <v>0</v>
      </c>
      <c r="I101" t="s">
        <v>1064</v>
      </c>
      <c r="J101">
        <v>14034</v>
      </c>
      <c r="K101" s="43">
        <v>124</v>
      </c>
      <c r="L101" s="43">
        <v>985</v>
      </c>
      <c r="M101" s="43">
        <v>3146</v>
      </c>
      <c r="N101" s="44">
        <v>4255</v>
      </c>
      <c r="O101" s="43">
        <v>24</v>
      </c>
      <c r="P101" s="43">
        <v>240</v>
      </c>
      <c r="Q101" s="43">
        <v>815</v>
      </c>
      <c r="R101" s="44">
        <v>1079</v>
      </c>
      <c r="S101" s="43">
        <v>13</v>
      </c>
      <c r="T101" s="43">
        <v>133</v>
      </c>
      <c r="U101" s="43">
        <v>362</v>
      </c>
      <c r="V101" s="44">
        <v>508</v>
      </c>
    </row>
    <row r="102" spans="1:22" x14ac:dyDescent="0.3">
      <c r="A102" t="s">
        <v>1268</v>
      </c>
      <c r="B102" s="31" t="s">
        <v>63</v>
      </c>
      <c r="C102" t="s">
        <v>64</v>
      </c>
      <c r="D102" t="s">
        <v>1269</v>
      </c>
      <c r="E102" t="s">
        <v>1056</v>
      </c>
      <c r="F102">
        <v>0.95820000000000005</v>
      </c>
      <c r="G102" s="77">
        <v>0</v>
      </c>
      <c r="H102" s="77">
        <v>0</v>
      </c>
      <c r="I102" t="s">
        <v>1064</v>
      </c>
      <c r="J102">
        <v>33553</v>
      </c>
      <c r="K102" s="43">
        <v>0</v>
      </c>
      <c r="L102" s="43">
        <v>0</v>
      </c>
      <c r="M102" s="43">
        <v>0</v>
      </c>
      <c r="N102" s="44">
        <v>0</v>
      </c>
      <c r="O102" s="43">
        <v>0</v>
      </c>
      <c r="P102" s="43">
        <v>0</v>
      </c>
      <c r="Q102" s="43">
        <v>0</v>
      </c>
      <c r="R102" s="44">
        <v>0</v>
      </c>
      <c r="S102" s="43">
        <v>0</v>
      </c>
      <c r="T102" s="43">
        <v>0</v>
      </c>
      <c r="U102" s="43">
        <v>0</v>
      </c>
      <c r="V102" s="44">
        <v>0</v>
      </c>
    </row>
    <row r="103" spans="1:22" x14ac:dyDescent="0.3">
      <c r="A103" t="s">
        <v>1270</v>
      </c>
      <c r="B103" s="31" t="s">
        <v>330</v>
      </c>
      <c r="C103" t="s">
        <v>331</v>
      </c>
      <c r="D103" t="s">
        <v>1271</v>
      </c>
      <c r="E103" t="s">
        <v>1119</v>
      </c>
      <c r="F103">
        <v>0.94179999999999997</v>
      </c>
      <c r="G103" s="77">
        <v>0</v>
      </c>
      <c r="H103" s="77">
        <v>0</v>
      </c>
      <c r="I103" t="s">
        <v>1061</v>
      </c>
      <c r="J103" t="s">
        <v>1240</v>
      </c>
      <c r="K103" s="43">
        <v>0</v>
      </c>
      <c r="L103" s="43">
        <v>0</v>
      </c>
      <c r="M103" s="43">
        <v>0</v>
      </c>
      <c r="N103" s="44">
        <v>0</v>
      </c>
      <c r="O103" s="43">
        <v>0</v>
      </c>
      <c r="P103" s="43">
        <v>0</v>
      </c>
      <c r="Q103" s="43">
        <v>0</v>
      </c>
      <c r="R103" s="44">
        <v>0</v>
      </c>
      <c r="S103" s="43">
        <v>0</v>
      </c>
      <c r="T103" s="43">
        <v>0</v>
      </c>
      <c r="U103" s="43">
        <v>0</v>
      </c>
      <c r="V103" s="44">
        <v>0</v>
      </c>
    </row>
    <row r="104" spans="1:22" x14ac:dyDescent="0.3">
      <c r="A104" t="s">
        <v>1272</v>
      </c>
      <c r="B104" s="31" t="s">
        <v>790</v>
      </c>
      <c r="C104" t="s">
        <v>1273</v>
      </c>
      <c r="D104" t="s">
        <v>1274</v>
      </c>
      <c r="E104" t="s">
        <v>1119</v>
      </c>
      <c r="F104">
        <v>0.93059999999999998</v>
      </c>
      <c r="G104" s="77">
        <v>0</v>
      </c>
      <c r="H104" s="77">
        <v>0</v>
      </c>
      <c r="I104" t="s">
        <v>1064</v>
      </c>
      <c r="J104">
        <v>94383</v>
      </c>
      <c r="K104" s="43">
        <v>47</v>
      </c>
      <c r="L104" s="43">
        <v>31</v>
      </c>
      <c r="M104" s="43">
        <v>51</v>
      </c>
      <c r="N104" s="44">
        <v>129</v>
      </c>
      <c r="O104" s="43">
        <v>15</v>
      </c>
      <c r="P104" s="43">
        <v>7</v>
      </c>
      <c r="Q104" s="43">
        <v>41</v>
      </c>
      <c r="R104" s="44">
        <v>63</v>
      </c>
      <c r="S104" s="43">
        <v>13</v>
      </c>
      <c r="T104" s="43">
        <v>6</v>
      </c>
      <c r="U104" s="43">
        <v>35</v>
      </c>
      <c r="V104" s="44">
        <v>54</v>
      </c>
    </row>
    <row r="105" spans="1:22" x14ac:dyDescent="0.3">
      <c r="A105" t="s">
        <v>1275</v>
      </c>
      <c r="B105" s="31" t="s">
        <v>263</v>
      </c>
      <c r="C105" t="s">
        <v>264</v>
      </c>
      <c r="D105" t="s">
        <v>1276</v>
      </c>
      <c r="E105" t="s">
        <v>1056</v>
      </c>
      <c r="F105">
        <v>0.87290000000000001</v>
      </c>
      <c r="G105" s="77">
        <v>0</v>
      </c>
      <c r="H105" s="77">
        <v>0</v>
      </c>
      <c r="I105" t="s">
        <v>1104</v>
      </c>
      <c r="J105">
        <v>15709948</v>
      </c>
      <c r="K105" s="43">
        <v>1</v>
      </c>
      <c r="L105" s="43">
        <v>21</v>
      </c>
      <c r="M105" s="43">
        <v>90</v>
      </c>
      <c r="N105" s="44">
        <v>112</v>
      </c>
      <c r="O105" s="43">
        <v>0</v>
      </c>
      <c r="P105" s="43">
        <v>8</v>
      </c>
      <c r="Q105" s="43">
        <v>40</v>
      </c>
      <c r="R105" s="44">
        <v>48</v>
      </c>
      <c r="S105" s="43">
        <v>0</v>
      </c>
      <c r="T105" s="43">
        <v>8</v>
      </c>
      <c r="U105" s="43">
        <v>30</v>
      </c>
      <c r="V105" s="44">
        <v>38</v>
      </c>
    </row>
    <row r="106" spans="1:22" x14ac:dyDescent="0.3">
      <c r="A106" t="s">
        <v>1277</v>
      </c>
      <c r="B106" s="31" t="s">
        <v>304</v>
      </c>
      <c r="C106" t="s">
        <v>305</v>
      </c>
      <c r="D106" t="s">
        <v>1278</v>
      </c>
      <c r="E106" t="s">
        <v>1056</v>
      </c>
      <c r="F106">
        <v>0.99470000000000003</v>
      </c>
      <c r="G106" s="77">
        <v>0</v>
      </c>
      <c r="H106" s="77">
        <v>0</v>
      </c>
      <c r="I106" t="s">
        <v>1077</v>
      </c>
      <c r="J106">
        <v>3032840</v>
      </c>
      <c r="K106" s="43">
        <v>254</v>
      </c>
      <c r="L106" s="43">
        <v>563</v>
      </c>
      <c r="M106" s="43">
        <v>685</v>
      </c>
      <c r="N106" s="44">
        <v>1502</v>
      </c>
      <c r="O106" s="43">
        <v>121</v>
      </c>
      <c r="P106" s="43">
        <v>228</v>
      </c>
      <c r="Q106" s="43">
        <v>323</v>
      </c>
      <c r="R106" s="44">
        <v>672</v>
      </c>
      <c r="S106" s="43">
        <v>48</v>
      </c>
      <c r="T106" s="43">
        <v>133</v>
      </c>
      <c r="U106" s="43">
        <v>210</v>
      </c>
      <c r="V106" s="44">
        <v>391</v>
      </c>
    </row>
    <row r="107" spans="1:22" x14ac:dyDescent="0.3">
      <c r="A107" t="s">
        <v>1279</v>
      </c>
      <c r="B107" s="31" t="s">
        <v>308</v>
      </c>
      <c r="C107" t="s">
        <v>1280</v>
      </c>
      <c r="D107" t="s">
        <v>1281</v>
      </c>
      <c r="E107" t="s">
        <v>1119</v>
      </c>
      <c r="F107">
        <v>0.60829999999999995</v>
      </c>
      <c r="G107" s="77">
        <v>0</v>
      </c>
      <c r="H107" s="77">
        <v>0</v>
      </c>
      <c r="I107" t="s">
        <v>1069</v>
      </c>
      <c r="J107">
        <v>656687</v>
      </c>
      <c r="K107" s="43">
        <v>142</v>
      </c>
      <c r="L107" s="43">
        <v>2067</v>
      </c>
      <c r="M107" s="43">
        <v>7277</v>
      </c>
      <c r="N107" s="44">
        <v>9486</v>
      </c>
      <c r="O107" s="43">
        <v>55</v>
      </c>
      <c r="P107" s="43">
        <v>243</v>
      </c>
      <c r="Q107" s="43">
        <v>855</v>
      </c>
      <c r="R107" s="44">
        <v>1153</v>
      </c>
      <c r="S107" s="43">
        <v>14</v>
      </c>
      <c r="T107" s="43">
        <v>200</v>
      </c>
      <c r="U107" s="43">
        <v>454</v>
      </c>
      <c r="V107" s="44">
        <v>668</v>
      </c>
    </row>
    <row r="108" spans="1:22" x14ac:dyDescent="0.3">
      <c r="A108" t="s">
        <v>1282</v>
      </c>
      <c r="B108" s="31" t="s">
        <v>817</v>
      </c>
      <c r="C108" t="s">
        <v>818</v>
      </c>
      <c r="D108" t="s">
        <v>1283</v>
      </c>
      <c r="E108" t="s">
        <v>1119</v>
      </c>
      <c r="F108">
        <v>0.93489999999999995</v>
      </c>
      <c r="G108" s="77">
        <v>0</v>
      </c>
      <c r="H108" s="77">
        <v>0</v>
      </c>
      <c r="I108" t="s">
        <v>1064</v>
      </c>
      <c r="J108">
        <v>8295</v>
      </c>
      <c r="K108" s="43">
        <v>1344</v>
      </c>
      <c r="L108" s="43">
        <v>6043</v>
      </c>
      <c r="M108" s="43">
        <v>11754</v>
      </c>
      <c r="N108" s="44">
        <v>19141</v>
      </c>
      <c r="O108" s="43">
        <v>291</v>
      </c>
      <c r="P108" s="43">
        <v>1161</v>
      </c>
      <c r="Q108" s="43">
        <v>1748</v>
      </c>
      <c r="R108" s="44">
        <v>3200</v>
      </c>
      <c r="S108" s="43">
        <v>127</v>
      </c>
      <c r="T108" s="43">
        <v>641</v>
      </c>
      <c r="U108" s="43">
        <v>711</v>
      </c>
      <c r="V108" s="44">
        <v>1479</v>
      </c>
    </row>
    <row r="109" spans="1:22" x14ac:dyDescent="0.3">
      <c r="A109" t="s">
        <v>1284</v>
      </c>
      <c r="B109" s="31" t="s">
        <v>332</v>
      </c>
      <c r="C109" t="s">
        <v>333</v>
      </c>
      <c r="D109" t="s">
        <v>1285</v>
      </c>
      <c r="E109" t="s">
        <v>1119</v>
      </c>
      <c r="F109">
        <v>0.70709999999999995</v>
      </c>
      <c r="G109" s="77">
        <v>0</v>
      </c>
      <c r="H109" s="77">
        <v>0</v>
      </c>
      <c r="I109" t="s">
        <v>1061</v>
      </c>
      <c r="J109">
        <v>53432679</v>
      </c>
      <c r="K109" s="43">
        <v>0</v>
      </c>
      <c r="L109" s="43">
        <v>11</v>
      </c>
      <c r="M109" s="43">
        <v>1</v>
      </c>
      <c r="N109" s="44">
        <v>12</v>
      </c>
      <c r="O109" s="43">
        <v>0</v>
      </c>
      <c r="P109" s="43">
        <v>4</v>
      </c>
      <c r="Q109" s="43">
        <v>1</v>
      </c>
      <c r="R109" s="44">
        <v>5</v>
      </c>
      <c r="S109" s="43">
        <v>0</v>
      </c>
      <c r="T109" s="43">
        <v>4</v>
      </c>
      <c r="U109" s="43">
        <v>1</v>
      </c>
      <c r="V109" s="44">
        <v>5</v>
      </c>
    </row>
    <row r="110" spans="1:22" x14ac:dyDescent="0.3">
      <c r="A110" t="s">
        <v>1286</v>
      </c>
      <c r="B110" s="31" t="s">
        <v>355</v>
      </c>
      <c r="C110" t="s">
        <v>356</v>
      </c>
      <c r="D110" t="s">
        <v>1287</v>
      </c>
      <c r="E110" t="s">
        <v>1119</v>
      </c>
      <c r="F110">
        <v>0.84050000000000002</v>
      </c>
      <c r="G110" s="77">
        <v>0</v>
      </c>
      <c r="H110" s="77">
        <v>0</v>
      </c>
      <c r="I110" t="s">
        <v>1061</v>
      </c>
      <c r="J110" t="s">
        <v>1240</v>
      </c>
      <c r="K110" s="43">
        <v>0</v>
      </c>
      <c r="L110" s="43">
        <v>0</v>
      </c>
      <c r="M110" s="43">
        <v>0</v>
      </c>
      <c r="N110" s="44">
        <v>0</v>
      </c>
      <c r="O110" s="43">
        <v>0</v>
      </c>
      <c r="P110" s="43">
        <v>0</v>
      </c>
      <c r="Q110" s="43">
        <v>0</v>
      </c>
      <c r="R110" s="44">
        <v>0</v>
      </c>
      <c r="S110" s="43">
        <v>0</v>
      </c>
      <c r="T110" s="43">
        <v>0</v>
      </c>
      <c r="U110" s="43">
        <v>0</v>
      </c>
      <c r="V110" s="44">
        <v>0</v>
      </c>
    </row>
    <row r="111" spans="1:22" x14ac:dyDescent="0.3">
      <c r="A111" t="s">
        <v>1288</v>
      </c>
      <c r="B111" s="31" t="s">
        <v>320</v>
      </c>
      <c r="C111" t="s">
        <v>321</v>
      </c>
      <c r="D111" t="s">
        <v>1289</v>
      </c>
      <c r="E111" t="s">
        <v>1060</v>
      </c>
      <c r="F111">
        <v>0.94689999999999996</v>
      </c>
      <c r="G111" s="77">
        <v>0</v>
      </c>
      <c r="H111" s="77">
        <v>0</v>
      </c>
      <c r="I111" t="s">
        <v>1095</v>
      </c>
      <c r="J111">
        <v>35733</v>
      </c>
      <c r="K111" s="43">
        <v>1</v>
      </c>
      <c r="L111" s="43">
        <v>1</v>
      </c>
      <c r="M111" s="43">
        <v>0</v>
      </c>
      <c r="N111" s="44">
        <v>2</v>
      </c>
      <c r="O111" s="43">
        <v>1</v>
      </c>
      <c r="P111" s="43">
        <v>0</v>
      </c>
      <c r="Q111" s="43">
        <v>0</v>
      </c>
      <c r="R111" s="44">
        <v>1</v>
      </c>
      <c r="S111" s="43">
        <v>1</v>
      </c>
      <c r="T111" s="43">
        <v>0</v>
      </c>
      <c r="U111" s="43">
        <v>0</v>
      </c>
      <c r="V111" s="44">
        <v>1</v>
      </c>
    </row>
    <row r="112" spans="1:22" x14ac:dyDescent="0.3">
      <c r="A112" t="s">
        <v>1290</v>
      </c>
      <c r="B112" s="31" t="s">
        <v>190</v>
      </c>
      <c r="C112" t="s">
        <v>191</v>
      </c>
      <c r="D112" t="s">
        <v>1291</v>
      </c>
      <c r="E112" t="s">
        <v>1119</v>
      </c>
      <c r="F112">
        <v>0.88390000000000002</v>
      </c>
      <c r="G112" s="77">
        <v>0</v>
      </c>
      <c r="H112" s="77">
        <v>0</v>
      </c>
      <c r="I112" t="s">
        <v>1061</v>
      </c>
      <c r="J112" t="s">
        <v>1240</v>
      </c>
      <c r="K112" s="43">
        <v>0</v>
      </c>
      <c r="L112" s="43">
        <v>0</v>
      </c>
      <c r="M112" s="43">
        <v>0</v>
      </c>
      <c r="N112" s="44">
        <v>0</v>
      </c>
      <c r="O112" s="43">
        <v>0</v>
      </c>
      <c r="P112" s="43">
        <v>0</v>
      </c>
      <c r="Q112" s="43">
        <v>0</v>
      </c>
      <c r="R112" s="44">
        <v>0</v>
      </c>
      <c r="S112" s="43">
        <v>0</v>
      </c>
      <c r="T112" s="43">
        <v>0</v>
      </c>
      <c r="U112" s="43">
        <v>0</v>
      </c>
      <c r="V112" s="44">
        <v>0</v>
      </c>
    </row>
    <row r="113" spans="1:22" x14ac:dyDescent="0.3">
      <c r="A113" t="s">
        <v>1292</v>
      </c>
      <c r="B113" s="31" t="s">
        <v>324</v>
      </c>
      <c r="C113" t="s">
        <v>325</v>
      </c>
      <c r="D113" t="s">
        <v>1293</v>
      </c>
      <c r="E113" t="s">
        <v>1119</v>
      </c>
      <c r="F113">
        <v>0.93489999999999995</v>
      </c>
      <c r="G113" s="77">
        <v>0</v>
      </c>
      <c r="H113" s="77">
        <v>0</v>
      </c>
      <c r="I113" t="s">
        <v>1074</v>
      </c>
      <c r="J113">
        <v>3084547</v>
      </c>
      <c r="K113" s="43">
        <v>3</v>
      </c>
      <c r="L113" s="43">
        <v>0</v>
      </c>
      <c r="M113" s="43">
        <v>0</v>
      </c>
      <c r="N113" s="44">
        <v>3</v>
      </c>
      <c r="O113" s="43">
        <v>0</v>
      </c>
      <c r="P113" s="43">
        <v>0</v>
      </c>
      <c r="Q113" s="43">
        <v>0</v>
      </c>
      <c r="R113" s="44">
        <v>0</v>
      </c>
      <c r="S113" s="43">
        <v>0</v>
      </c>
      <c r="T113" s="43">
        <v>0</v>
      </c>
      <c r="U113" s="43">
        <v>0</v>
      </c>
      <c r="V113" s="44">
        <v>0</v>
      </c>
    </row>
    <row r="114" spans="1:22" x14ac:dyDescent="0.3">
      <c r="A114" t="s">
        <v>1294</v>
      </c>
      <c r="B114" s="31" t="s">
        <v>326</v>
      </c>
      <c r="C114" t="s">
        <v>327</v>
      </c>
      <c r="D114" t="s">
        <v>1295</v>
      </c>
      <c r="E114" t="s">
        <v>1119</v>
      </c>
      <c r="F114">
        <v>0.99470000000000003</v>
      </c>
      <c r="G114" s="77">
        <v>0</v>
      </c>
      <c r="H114" s="77">
        <v>0</v>
      </c>
      <c r="I114" t="s">
        <v>1077</v>
      </c>
      <c r="J114">
        <v>612068</v>
      </c>
      <c r="K114" s="43">
        <v>0</v>
      </c>
      <c r="L114" s="43">
        <v>0</v>
      </c>
      <c r="M114" s="43">
        <v>0</v>
      </c>
      <c r="N114" s="44">
        <v>0</v>
      </c>
      <c r="O114" s="43">
        <v>0</v>
      </c>
      <c r="P114" s="43">
        <v>0</v>
      </c>
      <c r="Q114" s="43">
        <v>0</v>
      </c>
      <c r="R114" s="44">
        <v>0</v>
      </c>
      <c r="S114" s="43">
        <v>0</v>
      </c>
      <c r="T114" s="43">
        <v>0</v>
      </c>
      <c r="U114" s="43">
        <v>0</v>
      </c>
      <c r="V114" s="44">
        <v>0</v>
      </c>
    </row>
    <row r="115" spans="1:22" x14ac:dyDescent="0.3">
      <c r="A115" t="s">
        <v>1296</v>
      </c>
      <c r="B115" s="31" t="s">
        <v>334</v>
      </c>
      <c r="C115" t="s">
        <v>335</v>
      </c>
      <c r="D115" t="s">
        <v>1297</v>
      </c>
      <c r="E115" t="s">
        <v>1056</v>
      </c>
      <c r="F115">
        <v>0.96009999999999995</v>
      </c>
      <c r="G115" s="77">
        <v>0</v>
      </c>
      <c r="H115" s="77">
        <v>0</v>
      </c>
      <c r="I115" t="s">
        <v>1116</v>
      </c>
      <c r="J115">
        <v>154735126</v>
      </c>
      <c r="K115" s="43">
        <v>0</v>
      </c>
      <c r="L115" s="43">
        <v>0</v>
      </c>
      <c r="M115" s="43">
        <v>0</v>
      </c>
      <c r="N115" s="44">
        <v>0</v>
      </c>
      <c r="O115" s="43">
        <v>0</v>
      </c>
      <c r="P115" s="43">
        <v>0</v>
      </c>
      <c r="Q115" s="43">
        <v>0</v>
      </c>
      <c r="R115" s="44">
        <v>0</v>
      </c>
      <c r="S115" s="43">
        <v>0</v>
      </c>
      <c r="T115" s="43">
        <v>0</v>
      </c>
      <c r="U115" s="43">
        <v>0</v>
      </c>
      <c r="V115" s="44">
        <v>0</v>
      </c>
    </row>
    <row r="116" spans="1:22" x14ac:dyDescent="0.3">
      <c r="A116" t="s">
        <v>1298</v>
      </c>
      <c r="B116" s="31" t="s">
        <v>336</v>
      </c>
      <c r="C116" t="s">
        <v>337</v>
      </c>
      <c r="D116" t="s">
        <v>1299</v>
      </c>
      <c r="E116" t="s">
        <v>1060</v>
      </c>
      <c r="F116">
        <v>0.98839999999999995</v>
      </c>
      <c r="G116" s="77">
        <v>0</v>
      </c>
      <c r="H116" s="77">
        <v>0</v>
      </c>
      <c r="I116" t="s">
        <v>1092</v>
      </c>
      <c r="J116" t="s">
        <v>1240</v>
      </c>
      <c r="K116" s="43">
        <v>0</v>
      </c>
      <c r="L116" s="43">
        <v>0</v>
      </c>
      <c r="M116" s="43">
        <v>0</v>
      </c>
      <c r="N116" s="44">
        <v>0</v>
      </c>
      <c r="O116" s="43">
        <v>0</v>
      </c>
      <c r="P116" s="43">
        <v>0</v>
      </c>
      <c r="Q116" s="43">
        <v>0</v>
      </c>
      <c r="R116" s="44">
        <v>0</v>
      </c>
      <c r="S116" s="43">
        <v>0</v>
      </c>
      <c r="T116" s="43">
        <v>0</v>
      </c>
      <c r="U116" s="43">
        <v>0</v>
      </c>
      <c r="V116" s="44">
        <v>0</v>
      </c>
    </row>
    <row r="117" spans="1:22" x14ac:dyDescent="0.3">
      <c r="A117" t="s">
        <v>1300</v>
      </c>
      <c r="B117" s="31" t="s">
        <v>338</v>
      </c>
      <c r="C117" t="s">
        <v>339</v>
      </c>
      <c r="D117" t="s">
        <v>1301</v>
      </c>
      <c r="E117" t="s">
        <v>1060</v>
      </c>
      <c r="F117">
        <v>0.99480000000000002</v>
      </c>
      <c r="G117" s="77">
        <v>0</v>
      </c>
      <c r="H117" s="77">
        <v>0</v>
      </c>
      <c r="I117" t="s">
        <v>1092</v>
      </c>
      <c r="J117">
        <v>6537506</v>
      </c>
      <c r="K117" s="43">
        <v>141</v>
      </c>
      <c r="L117" s="43">
        <v>1320</v>
      </c>
      <c r="M117" s="43">
        <v>3397</v>
      </c>
      <c r="N117" s="44">
        <v>4858</v>
      </c>
      <c r="O117" s="43">
        <v>53</v>
      </c>
      <c r="P117" s="43">
        <v>507</v>
      </c>
      <c r="Q117" s="43">
        <v>1350</v>
      </c>
      <c r="R117" s="44">
        <v>1910</v>
      </c>
      <c r="S117" s="43">
        <v>39</v>
      </c>
      <c r="T117" s="43">
        <v>317</v>
      </c>
      <c r="U117" s="43">
        <v>831</v>
      </c>
      <c r="V117" s="44">
        <v>1187</v>
      </c>
    </row>
    <row r="118" spans="1:22" x14ac:dyDescent="0.3">
      <c r="A118" t="s">
        <v>1302</v>
      </c>
      <c r="B118" s="31" t="s">
        <v>391</v>
      </c>
      <c r="C118" t="s">
        <v>1303</v>
      </c>
      <c r="D118" t="s">
        <v>1304</v>
      </c>
      <c r="E118" t="s">
        <v>1119</v>
      </c>
      <c r="F118">
        <v>0.98199999999999998</v>
      </c>
      <c r="G118" s="77">
        <v>0</v>
      </c>
      <c r="H118" s="77">
        <v>0</v>
      </c>
      <c r="I118" t="s">
        <v>1092</v>
      </c>
      <c r="J118">
        <v>5235675</v>
      </c>
      <c r="K118" s="43">
        <v>0</v>
      </c>
      <c r="L118" s="43">
        <v>24</v>
      </c>
      <c r="M118" s="43">
        <v>96</v>
      </c>
      <c r="N118" s="44">
        <v>120</v>
      </c>
      <c r="O118" s="43">
        <v>0</v>
      </c>
      <c r="P118" s="43">
        <v>16</v>
      </c>
      <c r="Q118" s="43">
        <v>49</v>
      </c>
      <c r="R118" s="44">
        <v>65</v>
      </c>
      <c r="S118" s="43">
        <v>0</v>
      </c>
      <c r="T118" s="43">
        <v>5</v>
      </c>
      <c r="U118" s="43">
        <v>15</v>
      </c>
      <c r="V118" s="44">
        <v>20</v>
      </c>
    </row>
    <row r="119" spans="1:22" x14ac:dyDescent="0.3">
      <c r="A119" t="s">
        <v>1305</v>
      </c>
      <c r="B119" s="31" t="s">
        <v>342</v>
      </c>
      <c r="C119" t="s">
        <v>343</v>
      </c>
      <c r="D119" t="s">
        <v>1306</v>
      </c>
      <c r="E119" t="s">
        <v>1060</v>
      </c>
      <c r="F119">
        <v>0.60050000000000003</v>
      </c>
      <c r="G119" s="77">
        <v>0</v>
      </c>
      <c r="H119" s="77">
        <v>0</v>
      </c>
      <c r="I119" t="s">
        <v>1104</v>
      </c>
      <c r="J119">
        <v>36183</v>
      </c>
      <c r="K119" s="43">
        <v>38</v>
      </c>
      <c r="L119" s="43">
        <v>1319</v>
      </c>
      <c r="M119" s="43">
        <v>4326</v>
      </c>
      <c r="N119" s="44">
        <v>5683</v>
      </c>
      <c r="O119" s="43">
        <v>17</v>
      </c>
      <c r="P119" s="43">
        <v>495</v>
      </c>
      <c r="Q119" s="43">
        <v>1630</v>
      </c>
      <c r="R119" s="44">
        <v>2142</v>
      </c>
      <c r="S119" s="43">
        <v>11</v>
      </c>
      <c r="T119" s="43">
        <v>319</v>
      </c>
      <c r="U119" s="43">
        <v>1052</v>
      </c>
      <c r="V119" s="44">
        <v>1382</v>
      </c>
    </row>
    <row r="120" spans="1:22" x14ac:dyDescent="0.3">
      <c r="A120" t="s">
        <v>1307</v>
      </c>
      <c r="B120" s="31" t="s">
        <v>821</v>
      </c>
      <c r="C120" t="s">
        <v>822</v>
      </c>
      <c r="D120" t="s">
        <v>1308</v>
      </c>
      <c r="E120" t="s">
        <v>1056</v>
      </c>
      <c r="F120">
        <v>0.95509999999999995</v>
      </c>
      <c r="G120" s="77">
        <v>0</v>
      </c>
      <c r="H120" s="77">
        <v>0</v>
      </c>
      <c r="I120" t="s">
        <v>1064</v>
      </c>
      <c r="J120">
        <v>94445</v>
      </c>
      <c r="K120" s="43">
        <v>35</v>
      </c>
      <c r="L120" s="43">
        <v>1079</v>
      </c>
      <c r="M120" s="43">
        <v>1330</v>
      </c>
      <c r="N120" s="44">
        <v>2444</v>
      </c>
      <c r="O120" s="43">
        <v>16</v>
      </c>
      <c r="P120" s="43">
        <v>217</v>
      </c>
      <c r="Q120" s="43">
        <v>234</v>
      </c>
      <c r="R120" s="44">
        <v>467</v>
      </c>
      <c r="S120" s="43">
        <v>7</v>
      </c>
      <c r="T120" s="43">
        <v>110</v>
      </c>
      <c r="U120" s="43">
        <v>66</v>
      </c>
      <c r="V120" s="44">
        <v>183</v>
      </c>
    </row>
    <row r="121" spans="1:22" x14ac:dyDescent="0.3">
      <c r="A121" t="s">
        <v>1309</v>
      </c>
      <c r="B121" s="31" t="s">
        <v>379</v>
      </c>
      <c r="C121" t="s">
        <v>380</v>
      </c>
      <c r="D121" t="s">
        <v>1310</v>
      </c>
      <c r="E121" t="s">
        <v>1060</v>
      </c>
      <c r="F121">
        <v>0.89239999999999997</v>
      </c>
      <c r="G121" s="77">
        <v>0</v>
      </c>
      <c r="H121" s="77">
        <v>0</v>
      </c>
      <c r="I121" t="s">
        <v>1069</v>
      </c>
      <c r="J121">
        <v>118551</v>
      </c>
      <c r="K121" s="43">
        <v>2</v>
      </c>
      <c r="L121" s="43">
        <v>7</v>
      </c>
      <c r="M121" s="43">
        <v>0</v>
      </c>
      <c r="N121" s="44">
        <v>9</v>
      </c>
      <c r="O121" s="43">
        <v>2</v>
      </c>
      <c r="P121" s="43">
        <v>0</v>
      </c>
      <c r="Q121" s="43">
        <v>0</v>
      </c>
      <c r="R121" s="44">
        <v>2</v>
      </c>
      <c r="S121" s="43">
        <v>2</v>
      </c>
      <c r="T121" s="43">
        <v>0</v>
      </c>
      <c r="U121" s="43">
        <v>0</v>
      </c>
      <c r="V121" s="44">
        <v>2</v>
      </c>
    </row>
    <row r="122" spans="1:22" x14ac:dyDescent="0.3">
      <c r="A122" t="s">
        <v>1311</v>
      </c>
      <c r="B122" s="31" t="s">
        <v>83</v>
      </c>
      <c r="C122" t="s">
        <v>84</v>
      </c>
      <c r="D122" t="s">
        <v>1312</v>
      </c>
      <c r="E122" t="s">
        <v>1119</v>
      </c>
      <c r="F122">
        <v>0.98740000000000006</v>
      </c>
      <c r="G122" s="77">
        <v>1</v>
      </c>
      <c r="H122" s="77">
        <v>0</v>
      </c>
      <c r="I122" t="s">
        <v>1064</v>
      </c>
      <c r="J122">
        <v>93173</v>
      </c>
      <c r="K122" s="43">
        <v>0</v>
      </c>
      <c r="L122" s="43">
        <v>0</v>
      </c>
      <c r="M122" s="43">
        <v>0</v>
      </c>
      <c r="N122" s="44">
        <v>0</v>
      </c>
      <c r="O122" s="43">
        <v>0</v>
      </c>
      <c r="P122" s="43">
        <v>0</v>
      </c>
      <c r="Q122" s="43">
        <v>0</v>
      </c>
      <c r="R122" s="44">
        <v>0</v>
      </c>
      <c r="S122" s="43">
        <v>0</v>
      </c>
      <c r="T122" s="43">
        <v>0</v>
      </c>
      <c r="U122" s="43">
        <v>0</v>
      </c>
      <c r="V122" s="44">
        <v>0</v>
      </c>
    </row>
    <row r="123" spans="1:22" x14ac:dyDescent="0.3">
      <c r="A123" t="s">
        <v>1313</v>
      </c>
      <c r="B123" s="31" t="s">
        <v>383</v>
      </c>
      <c r="C123" t="s">
        <v>384</v>
      </c>
      <c r="D123" t="s">
        <v>1314</v>
      </c>
      <c r="E123" t="s">
        <v>1060</v>
      </c>
      <c r="F123">
        <v>0.95220000000000005</v>
      </c>
      <c r="G123" s="77">
        <v>0</v>
      </c>
      <c r="H123" s="77">
        <v>0</v>
      </c>
      <c r="I123" t="s">
        <v>1095</v>
      </c>
      <c r="J123">
        <v>118174</v>
      </c>
      <c r="K123" s="43">
        <v>2</v>
      </c>
      <c r="L123" s="43">
        <v>1</v>
      </c>
      <c r="M123" s="43">
        <v>0</v>
      </c>
      <c r="N123" s="44">
        <v>3</v>
      </c>
      <c r="O123" s="43">
        <v>2</v>
      </c>
      <c r="P123" s="43">
        <v>0</v>
      </c>
      <c r="Q123" s="43">
        <v>0</v>
      </c>
      <c r="R123" s="44">
        <v>2</v>
      </c>
      <c r="S123" s="43">
        <v>2</v>
      </c>
      <c r="T123" s="43">
        <v>0</v>
      </c>
      <c r="U123" s="43">
        <v>0</v>
      </c>
      <c r="V123" s="44">
        <v>2</v>
      </c>
    </row>
    <row r="124" spans="1:22" x14ac:dyDescent="0.3">
      <c r="A124" t="s">
        <v>1315</v>
      </c>
      <c r="B124" s="31" t="s">
        <v>387</v>
      </c>
      <c r="C124" t="s">
        <v>388</v>
      </c>
      <c r="D124" t="s">
        <v>1316</v>
      </c>
      <c r="E124" t="s">
        <v>1060</v>
      </c>
      <c r="F124">
        <v>0.99219999999999997</v>
      </c>
      <c r="G124" s="77">
        <v>0</v>
      </c>
      <c r="H124" s="77">
        <v>0</v>
      </c>
      <c r="I124" t="s">
        <v>1116</v>
      </c>
      <c r="J124">
        <v>118216</v>
      </c>
      <c r="K124" s="43">
        <v>8</v>
      </c>
      <c r="L124" s="43">
        <v>3</v>
      </c>
      <c r="M124" s="43">
        <v>25</v>
      </c>
      <c r="N124" s="44">
        <v>36</v>
      </c>
      <c r="O124" s="43">
        <v>3</v>
      </c>
      <c r="P124" s="43">
        <v>2</v>
      </c>
      <c r="Q124" s="43">
        <v>17</v>
      </c>
      <c r="R124" s="44">
        <v>22</v>
      </c>
      <c r="S124" s="43">
        <v>2</v>
      </c>
      <c r="T124" s="43">
        <v>2</v>
      </c>
      <c r="U124" s="43">
        <v>12</v>
      </c>
      <c r="V124" s="44">
        <v>16</v>
      </c>
    </row>
    <row r="125" spans="1:22" x14ac:dyDescent="0.3">
      <c r="A125" t="s">
        <v>1317</v>
      </c>
      <c r="B125" s="31" t="s">
        <v>827</v>
      </c>
      <c r="C125" t="s">
        <v>1318</v>
      </c>
      <c r="D125" t="s">
        <v>1319</v>
      </c>
      <c r="E125" t="s">
        <v>1119</v>
      </c>
      <c r="F125">
        <v>0.80289999999999995</v>
      </c>
      <c r="G125" s="77">
        <v>0</v>
      </c>
      <c r="H125" s="77">
        <v>0</v>
      </c>
      <c r="I125" t="s">
        <v>1064</v>
      </c>
      <c r="J125">
        <v>23106284</v>
      </c>
      <c r="K125" s="43">
        <v>58</v>
      </c>
      <c r="L125" s="43">
        <v>50</v>
      </c>
      <c r="M125" s="43">
        <v>54</v>
      </c>
      <c r="N125" s="44">
        <v>162</v>
      </c>
      <c r="O125" s="43">
        <v>8</v>
      </c>
      <c r="P125" s="43">
        <v>11</v>
      </c>
      <c r="Q125" s="43">
        <v>22</v>
      </c>
      <c r="R125" s="44">
        <v>41</v>
      </c>
      <c r="S125" s="43">
        <v>5</v>
      </c>
      <c r="T125" s="43">
        <v>8</v>
      </c>
      <c r="U125" s="43">
        <v>6</v>
      </c>
      <c r="V125" s="44">
        <v>19</v>
      </c>
    </row>
    <row r="126" spans="1:22" x14ac:dyDescent="0.3">
      <c r="A126" t="s">
        <v>1320</v>
      </c>
      <c r="B126" s="31" t="s">
        <v>202</v>
      </c>
      <c r="C126" t="s">
        <v>203</v>
      </c>
      <c r="D126" t="s">
        <v>1321</v>
      </c>
      <c r="E126" t="s">
        <v>1119</v>
      </c>
      <c r="F126">
        <v>0.99550000000000005</v>
      </c>
      <c r="G126" s="77">
        <v>0</v>
      </c>
      <c r="H126" s="77">
        <v>0</v>
      </c>
      <c r="I126" t="s">
        <v>1092</v>
      </c>
      <c r="J126">
        <v>11028658</v>
      </c>
      <c r="K126" s="43">
        <v>14</v>
      </c>
      <c r="L126" s="43">
        <v>10</v>
      </c>
      <c r="M126" s="43">
        <v>49</v>
      </c>
      <c r="N126" s="44">
        <v>73</v>
      </c>
      <c r="O126" s="43">
        <v>6</v>
      </c>
      <c r="P126" s="43">
        <v>5</v>
      </c>
      <c r="Q126" s="43">
        <v>41</v>
      </c>
      <c r="R126" s="44">
        <v>52</v>
      </c>
      <c r="S126" s="43">
        <v>5</v>
      </c>
      <c r="T126" s="43">
        <v>4</v>
      </c>
      <c r="U126" s="43">
        <v>37</v>
      </c>
      <c r="V126" s="44">
        <v>46</v>
      </c>
    </row>
    <row r="127" spans="1:22" x14ac:dyDescent="0.3">
      <c r="A127" t="s">
        <v>1322</v>
      </c>
      <c r="B127" s="31" t="s">
        <v>462</v>
      </c>
      <c r="C127" t="s">
        <v>1323</v>
      </c>
      <c r="D127" t="s">
        <v>1324</v>
      </c>
      <c r="E127" t="s">
        <v>1119</v>
      </c>
      <c r="F127">
        <v>0.97299999999999998</v>
      </c>
      <c r="G127" s="77">
        <v>0</v>
      </c>
      <c r="H127" s="77">
        <v>0</v>
      </c>
      <c r="I127" t="s">
        <v>1092</v>
      </c>
      <c r="J127">
        <v>118274</v>
      </c>
      <c r="K127" s="43">
        <v>1</v>
      </c>
      <c r="L127" s="43">
        <v>0</v>
      </c>
      <c r="M127" s="43">
        <v>0</v>
      </c>
      <c r="N127" s="44">
        <v>1</v>
      </c>
      <c r="O127" s="43">
        <v>0</v>
      </c>
      <c r="P127" s="43">
        <v>0</v>
      </c>
      <c r="Q127" s="43">
        <v>0</v>
      </c>
      <c r="R127" s="44">
        <v>0</v>
      </c>
      <c r="S127" s="43">
        <v>0</v>
      </c>
      <c r="T127" s="43">
        <v>0</v>
      </c>
      <c r="U127" s="43">
        <v>0</v>
      </c>
      <c r="V127" s="44">
        <v>0</v>
      </c>
    </row>
    <row r="128" spans="1:22" x14ac:dyDescent="0.3">
      <c r="A128" t="s">
        <v>1325</v>
      </c>
      <c r="B128" s="31" t="s">
        <v>395</v>
      </c>
      <c r="C128" t="s">
        <v>396</v>
      </c>
      <c r="D128" t="s">
        <v>1326</v>
      </c>
      <c r="E128" t="s">
        <v>1119</v>
      </c>
      <c r="F128">
        <v>0.70750000000000002</v>
      </c>
      <c r="G128" s="77">
        <v>0</v>
      </c>
      <c r="H128" s="77">
        <v>0</v>
      </c>
      <c r="I128" t="s">
        <v>1107</v>
      </c>
      <c r="J128">
        <v>13643138</v>
      </c>
      <c r="K128" s="43">
        <v>96</v>
      </c>
      <c r="L128" s="43">
        <v>729</v>
      </c>
      <c r="M128" s="43">
        <v>1583</v>
      </c>
      <c r="N128" s="44">
        <v>2408</v>
      </c>
      <c r="O128" s="43">
        <v>38</v>
      </c>
      <c r="P128" s="43">
        <v>70</v>
      </c>
      <c r="Q128" s="43">
        <v>98</v>
      </c>
      <c r="R128" s="44">
        <v>206</v>
      </c>
      <c r="S128" s="43">
        <v>24</v>
      </c>
      <c r="T128" s="43">
        <v>44</v>
      </c>
      <c r="U128" s="43">
        <v>42</v>
      </c>
      <c r="V128" s="44">
        <v>110</v>
      </c>
    </row>
    <row r="129" spans="1:22" x14ac:dyDescent="0.3">
      <c r="A129" t="s">
        <v>1327</v>
      </c>
      <c r="B129" s="31" t="s">
        <v>397</v>
      </c>
      <c r="C129" t="s">
        <v>398</v>
      </c>
      <c r="D129" t="s">
        <v>1328</v>
      </c>
      <c r="E129" t="s">
        <v>1056</v>
      </c>
      <c r="G129" s="77">
        <v>0</v>
      </c>
      <c r="H129" s="77">
        <v>0</v>
      </c>
      <c r="I129" t="s">
        <v>1077</v>
      </c>
      <c r="J129" t="s">
        <v>1240</v>
      </c>
      <c r="K129" s="43">
        <v>0</v>
      </c>
      <c r="L129" s="43">
        <v>0</v>
      </c>
      <c r="M129" s="43">
        <v>0</v>
      </c>
      <c r="N129" s="44">
        <v>0</v>
      </c>
      <c r="O129" s="43">
        <v>0</v>
      </c>
      <c r="P129" s="43">
        <v>0</v>
      </c>
      <c r="Q129" s="43">
        <v>0</v>
      </c>
      <c r="R129" s="44">
        <v>0</v>
      </c>
      <c r="S129" s="43">
        <v>0</v>
      </c>
      <c r="T129" s="43">
        <v>0</v>
      </c>
      <c r="U129" s="43">
        <v>0</v>
      </c>
      <c r="V129" s="44">
        <v>0</v>
      </c>
    </row>
    <row r="130" spans="1:22" x14ac:dyDescent="0.3">
      <c r="A130" t="s">
        <v>1329</v>
      </c>
      <c r="B130" s="31" t="s">
        <v>5</v>
      </c>
      <c r="C130" t="s">
        <v>399</v>
      </c>
      <c r="D130" t="s">
        <v>1330</v>
      </c>
      <c r="E130" t="s">
        <v>1060</v>
      </c>
      <c r="F130">
        <v>0.85729999999999995</v>
      </c>
      <c r="G130" s="77">
        <v>0</v>
      </c>
      <c r="H130" s="77">
        <v>0</v>
      </c>
      <c r="I130" t="s">
        <v>1057</v>
      </c>
      <c r="J130" t="s">
        <v>1240</v>
      </c>
      <c r="K130" s="43">
        <v>0</v>
      </c>
      <c r="L130" s="43">
        <v>0</v>
      </c>
      <c r="M130" s="43">
        <v>0</v>
      </c>
      <c r="N130" s="44">
        <v>0</v>
      </c>
      <c r="O130" s="43">
        <v>0</v>
      </c>
      <c r="P130" s="43">
        <v>0</v>
      </c>
      <c r="Q130" s="43">
        <v>0</v>
      </c>
      <c r="R130" s="44">
        <v>0</v>
      </c>
      <c r="S130" s="43">
        <v>0</v>
      </c>
      <c r="T130" s="43">
        <v>0</v>
      </c>
      <c r="U130" s="43">
        <v>0</v>
      </c>
      <c r="V130" s="44">
        <v>0</v>
      </c>
    </row>
    <row r="131" spans="1:22" x14ac:dyDescent="0.3">
      <c r="A131" t="s">
        <v>1331</v>
      </c>
      <c r="B131" s="31" t="s">
        <v>400</v>
      </c>
      <c r="C131" t="s">
        <v>401</v>
      </c>
      <c r="D131" t="s">
        <v>1332</v>
      </c>
      <c r="E131" t="s">
        <v>1056</v>
      </c>
      <c r="F131">
        <v>0.99460000000000004</v>
      </c>
      <c r="G131" s="77">
        <v>0</v>
      </c>
      <c r="H131" s="77">
        <v>0</v>
      </c>
      <c r="I131" t="s">
        <v>1092</v>
      </c>
      <c r="J131" t="s">
        <v>1240</v>
      </c>
      <c r="K131" s="43">
        <v>0</v>
      </c>
      <c r="L131" s="43">
        <v>0</v>
      </c>
      <c r="M131" s="43">
        <v>0</v>
      </c>
      <c r="N131" s="44">
        <v>0</v>
      </c>
      <c r="O131" s="43">
        <v>0</v>
      </c>
      <c r="P131" s="43">
        <v>0</v>
      </c>
      <c r="Q131" s="43">
        <v>0</v>
      </c>
      <c r="R131" s="44">
        <v>0</v>
      </c>
      <c r="S131" s="43">
        <v>0</v>
      </c>
      <c r="T131" s="43">
        <v>0</v>
      </c>
      <c r="U131" s="43">
        <v>0</v>
      </c>
      <c r="V131" s="44">
        <v>0</v>
      </c>
    </row>
    <row r="132" spans="1:22" x14ac:dyDescent="0.3">
      <c r="A132" t="s">
        <v>1333</v>
      </c>
      <c r="B132" s="31" t="s">
        <v>940</v>
      </c>
      <c r="C132" t="s">
        <v>941</v>
      </c>
      <c r="D132" t="s">
        <v>1334</v>
      </c>
      <c r="E132" t="s">
        <v>1119</v>
      </c>
      <c r="F132">
        <v>0.4894</v>
      </c>
      <c r="G132" s="77">
        <v>0</v>
      </c>
      <c r="H132" s="77">
        <v>0</v>
      </c>
      <c r="I132" t="s">
        <v>1057</v>
      </c>
      <c r="J132">
        <v>3032934</v>
      </c>
      <c r="K132" s="43">
        <v>26</v>
      </c>
      <c r="L132" s="43">
        <v>31</v>
      </c>
      <c r="M132" s="43">
        <v>36</v>
      </c>
      <c r="N132" s="44">
        <v>93</v>
      </c>
      <c r="O132" s="43">
        <v>3</v>
      </c>
      <c r="P132" s="43">
        <v>23</v>
      </c>
      <c r="Q132" s="43">
        <v>16</v>
      </c>
      <c r="R132" s="44">
        <v>42</v>
      </c>
      <c r="S132" s="43">
        <v>2</v>
      </c>
      <c r="T132" s="43">
        <v>15</v>
      </c>
      <c r="U132" s="43">
        <v>1</v>
      </c>
      <c r="V132" s="44">
        <v>18</v>
      </c>
    </row>
    <row r="133" spans="1:22" x14ac:dyDescent="0.3">
      <c r="A133" t="s">
        <v>1335</v>
      </c>
      <c r="B133" s="31" t="s">
        <v>109</v>
      </c>
      <c r="C133" t="s">
        <v>110</v>
      </c>
      <c r="D133" t="s">
        <v>1336</v>
      </c>
      <c r="E133" t="s">
        <v>1119</v>
      </c>
      <c r="F133">
        <v>0.98740000000000006</v>
      </c>
      <c r="G133" s="77">
        <v>1</v>
      </c>
      <c r="H133" s="77">
        <v>0</v>
      </c>
      <c r="I133" t="s">
        <v>1064</v>
      </c>
      <c r="J133">
        <v>5284348</v>
      </c>
      <c r="K133" s="43">
        <v>0</v>
      </c>
      <c r="L133" s="43">
        <v>0</v>
      </c>
      <c r="M133" s="43">
        <v>0</v>
      </c>
      <c r="N133" s="44">
        <v>0</v>
      </c>
      <c r="O133" s="43">
        <v>0</v>
      </c>
      <c r="P133" s="43">
        <v>0</v>
      </c>
      <c r="Q133" s="43">
        <v>0</v>
      </c>
      <c r="R133" s="44">
        <v>0</v>
      </c>
      <c r="S133" s="43">
        <v>0</v>
      </c>
      <c r="T133" s="43">
        <v>0</v>
      </c>
      <c r="U133" s="43">
        <v>0</v>
      </c>
      <c r="V133" s="44">
        <v>0</v>
      </c>
    </row>
    <row r="134" spans="1:22" x14ac:dyDescent="0.3">
      <c r="A134" t="s">
        <v>1337</v>
      </c>
      <c r="B134" s="31" t="s">
        <v>410</v>
      </c>
      <c r="C134" t="s">
        <v>411</v>
      </c>
      <c r="D134" t="s">
        <v>1338</v>
      </c>
      <c r="E134" t="s">
        <v>1060</v>
      </c>
      <c r="F134">
        <v>0.84299999999999997</v>
      </c>
      <c r="G134" s="77">
        <v>0</v>
      </c>
      <c r="H134" s="77">
        <v>0</v>
      </c>
      <c r="I134" t="s">
        <v>1069</v>
      </c>
      <c r="J134">
        <v>3341665</v>
      </c>
      <c r="K134" s="43">
        <v>0</v>
      </c>
      <c r="L134" s="43">
        <v>0</v>
      </c>
      <c r="M134" s="43">
        <v>0</v>
      </c>
      <c r="N134" s="44">
        <v>0</v>
      </c>
      <c r="O134" s="43">
        <v>0</v>
      </c>
      <c r="P134" s="43">
        <v>0</v>
      </c>
      <c r="Q134" s="43">
        <v>0</v>
      </c>
      <c r="R134" s="44">
        <v>0</v>
      </c>
      <c r="S134" s="43">
        <v>0</v>
      </c>
      <c r="T134" s="43">
        <v>0</v>
      </c>
      <c r="U134" s="43">
        <v>0</v>
      </c>
      <c r="V134" s="44">
        <v>0</v>
      </c>
    </row>
    <row r="135" spans="1:22" x14ac:dyDescent="0.3">
      <c r="A135" t="s">
        <v>1339</v>
      </c>
      <c r="B135" s="31" t="s">
        <v>412</v>
      </c>
      <c r="C135" t="s">
        <v>413</v>
      </c>
      <c r="D135" t="s">
        <v>1340</v>
      </c>
      <c r="E135" t="s">
        <v>1060</v>
      </c>
      <c r="F135">
        <v>0.9516</v>
      </c>
      <c r="G135" s="77">
        <v>0</v>
      </c>
      <c r="H135" s="77">
        <v>0</v>
      </c>
      <c r="I135" t="s">
        <v>1116</v>
      </c>
      <c r="J135">
        <v>37840</v>
      </c>
      <c r="K135" s="43">
        <v>43</v>
      </c>
      <c r="L135" s="43">
        <v>189</v>
      </c>
      <c r="M135" s="43">
        <v>268</v>
      </c>
      <c r="N135" s="44">
        <v>500</v>
      </c>
      <c r="O135" s="43">
        <v>26</v>
      </c>
      <c r="P135" s="43">
        <v>94</v>
      </c>
      <c r="Q135" s="43">
        <v>142</v>
      </c>
      <c r="R135" s="44">
        <v>262</v>
      </c>
      <c r="S135" s="43">
        <v>19</v>
      </c>
      <c r="T135" s="43">
        <v>59</v>
      </c>
      <c r="U135" s="43">
        <v>96</v>
      </c>
      <c r="V135" s="44">
        <v>174</v>
      </c>
    </row>
    <row r="136" spans="1:22" x14ac:dyDescent="0.3">
      <c r="A136" t="s">
        <v>1341</v>
      </c>
      <c r="B136" s="31" t="s">
        <v>414</v>
      </c>
      <c r="C136" t="s">
        <v>415</v>
      </c>
      <c r="D136" t="s">
        <v>1342</v>
      </c>
      <c r="E136" t="s">
        <v>1060</v>
      </c>
      <c r="F136">
        <v>0.94650000000000001</v>
      </c>
      <c r="G136" s="77">
        <v>0</v>
      </c>
      <c r="H136" s="77">
        <v>0</v>
      </c>
      <c r="I136" t="s">
        <v>1069</v>
      </c>
      <c r="J136">
        <v>37841</v>
      </c>
      <c r="K136" s="43">
        <v>3</v>
      </c>
      <c r="L136" s="43">
        <v>16</v>
      </c>
      <c r="M136" s="43">
        <v>37</v>
      </c>
      <c r="N136" s="44">
        <v>56</v>
      </c>
      <c r="O136" s="43">
        <v>3</v>
      </c>
      <c r="P136" s="43">
        <v>10</v>
      </c>
      <c r="Q136" s="43">
        <v>8</v>
      </c>
      <c r="R136" s="44">
        <v>21</v>
      </c>
      <c r="S136" s="43">
        <v>3</v>
      </c>
      <c r="T136" s="43">
        <v>7</v>
      </c>
      <c r="U136" s="43">
        <v>6</v>
      </c>
      <c r="V136" s="44">
        <v>16</v>
      </c>
    </row>
    <row r="137" spans="1:22" x14ac:dyDescent="0.3">
      <c r="A137" t="s">
        <v>1343</v>
      </c>
      <c r="B137" s="31" t="s">
        <v>416</v>
      </c>
      <c r="C137" t="s">
        <v>417</v>
      </c>
      <c r="D137" t="s">
        <v>1344</v>
      </c>
      <c r="E137" t="s">
        <v>1060</v>
      </c>
      <c r="F137">
        <v>0.9879</v>
      </c>
      <c r="G137" s="77">
        <v>0</v>
      </c>
      <c r="H137" s="77">
        <v>0</v>
      </c>
      <c r="I137" t="s">
        <v>1064</v>
      </c>
      <c r="J137">
        <v>92310</v>
      </c>
      <c r="K137" s="43">
        <v>63</v>
      </c>
      <c r="L137" s="43">
        <v>72</v>
      </c>
      <c r="M137" s="43">
        <v>225</v>
      </c>
      <c r="N137" s="44">
        <v>360</v>
      </c>
      <c r="O137" s="43">
        <v>33</v>
      </c>
      <c r="P137" s="43">
        <v>15</v>
      </c>
      <c r="Q137" s="43">
        <v>90</v>
      </c>
      <c r="R137" s="44">
        <v>138</v>
      </c>
      <c r="S137" s="43">
        <v>10</v>
      </c>
      <c r="T137" s="43">
        <v>6</v>
      </c>
      <c r="U137" s="43">
        <v>56</v>
      </c>
      <c r="V137" s="44">
        <v>72</v>
      </c>
    </row>
    <row r="138" spans="1:22" x14ac:dyDescent="0.3">
      <c r="A138" t="s">
        <v>1345</v>
      </c>
      <c r="B138" s="31" t="s">
        <v>468</v>
      </c>
      <c r="C138" t="s">
        <v>469</v>
      </c>
      <c r="D138" t="s">
        <v>1346</v>
      </c>
      <c r="E138" t="s">
        <v>1119</v>
      </c>
      <c r="F138">
        <v>0.99790000000000001</v>
      </c>
      <c r="G138" s="77">
        <v>0</v>
      </c>
      <c r="H138" s="77">
        <v>1</v>
      </c>
      <c r="I138" t="s">
        <v>1092</v>
      </c>
      <c r="J138">
        <v>71446569</v>
      </c>
      <c r="K138" s="43">
        <v>1</v>
      </c>
      <c r="L138" s="43">
        <v>0</v>
      </c>
      <c r="M138" s="43">
        <v>0</v>
      </c>
      <c r="N138" s="44">
        <v>1</v>
      </c>
      <c r="O138" s="43">
        <v>0</v>
      </c>
      <c r="P138" s="43">
        <v>0</v>
      </c>
      <c r="Q138" s="43">
        <v>0</v>
      </c>
      <c r="R138" s="44">
        <v>0</v>
      </c>
      <c r="S138" s="43">
        <v>0</v>
      </c>
      <c r="T138" s="43">
        <v>0</v>
      </c>
      <c r="U138" s="43">
        <v>0</v>
      </c>
      <c r="V138" s="44">
        <v>0</v>
      </c>
    </row>
    <row r="139" spans="1:22" x14ac:dyDescent="0.3">
      <c r="A139" t="s">
        <v>1347</v>
      </c>
      <c r="B139" s="31" t="s">
        <v>420</v>
      </c>
      <c r="C139" t="s">
        <v>421</v>
      </c>
      <c r="D139" t="s">
        <v>1348</v>
      </c>
      <c r="E139" t="s">
        <v>1060</v>
      </c>
      <c r="F139">
        <v>0.97340000000000004</v>
      </c>
      <c r="G139" s="77">
        <v>0</v>
      </c>
      <c r="H139" s="77">
        <v>0</v>
      </c>
      <c r="I139" t="s">
        <v>1074</v>
      </c>
      <c r="J139">
        <v>3015989</v>
      </c>
      <c r="K139" s="43">
        <v>3</v>
      </c>
      <c r="L139" s="43">
        <v>11</v>
      </c>
      <c r="M139" s="43">
        <v>137</v>
      </c>
      <c r="N139" s="44">
        <v>151</v>
      </c>
      <c r="O139" s="43">
        <v>0</v>
      </c>
      <c r="P139" s="43">
        <v>2</v>
      </c>
      <c r="Q139" s="43">
        <v>63</v>
      </c>
      <c r="R139" s="44">
        <v>65</v>
      </c>
      <c r="S139" s="43">
        <v>0</v>
      </c>
      <c r="T139" s="43">
        <v>0</v>
      </c>
      <c r="U139" s="43">
        <v>49</v>
      </c>
      <c r="V139" s="44">
        <v>49</v>
      </c>
    </row>
    <row r="140" spans="1:22" x14ac:dyDescent="0.3">
      <c r="A140" t="s">
        <v>1349</v>
      </c>
      <c r="B140" s="31" t="s">
        <v>422</v>
      </c>
      <c r="C140" t="s">
        <v>423</v>
      </c>
      <c r="D140" t="s">
        <v>1350</v>
      </c>
      <c r="E140" t="s">
        <v>1056</v>
      </c>
      <c r="F140">
        <v>0.93479999999999996</v>
      </c>
      <c r="G140" s="77">
        <v>0</v>
      </c>
      <c r="H140" s="77">
        <v>0</v>
      </c>
      <c r="I140" t="s">
        <v>1074</v>
      </c>
      <c r="J140">
        <v>3016090</v>
      </c>
      <c r="K140" s="43">
        <v>3</v>
      </c>
      <c r="L140" s="43">
        <v>4</v>
      </c>
      <c r="M140" s="43">
        <v>8</v>
      </c>
      <c r="N140" s="44">
        <v>15</v>
      </c>
      <c r="O140" s="43">
        <v>2</v>
      </c>
      <c r="P140" s="43">
        <v>0</v>
      </c>
      <c r="Q140" s="43">
        <v>6</v>
      </c>
      <c r="R140" s="44">
        <v>8</v>
      </c>
      <c r="S140" s="43">
        <v>0</v>
      </c>
      <c r="T140" s="43">
        <v>0</v>
      </c>
      <c r="U140" s="43">
        <v>6</v>
      </c>
      <c r="V140" s="44">
        <v>6</v>
      </c>
    </row>
    <row r="141" spans="1:22" x14ac:dyDescent="0.3">
      <c r="A141" t="s">
        <v>1351</v>
      </c>
      <c r="B141" s="31" t="s">
        <v>424</v>
      </c>
      <c r="C141" t="s">
        <v>425</v>
      </c>
      <c r="D141" t="s">
        <v>1352</v>
      </c>
      <c r="E141" t="s">
        <v>1060</v>
      </c>
      <c r="F141">
        <v>0.94579999999999997</v>
      </c>
      <c r="G141" s="77">
        <v>0</v>
      </c>
      <c r="H141" s="77">
        <v>0</v>
      </c>
      <c r="I141" t="s">
        <v>1074</v>
      </c>
      <c r="J141">
        <v>38294</v>
      </c>
      <c r="K141" s="43">
        <v>2</v>
      </c>
      <c r="L141" s="43">
        <v>2</v>
      </c>
      <c r="M141" s="43">
        <v>23</v>
      </c>
      <c r="N141" s="44">
        <v>27</v>
      </c>
      <c r="O141" s="43">
        <v>2</v>
      </c>
      <c r="P141" s="43">
        <v>1</v>
      </c>
      <c r="Q141" s="43">
        <v>19</v>
      </c>
      <c r="R141" s="44">
        <v>22</v>
      </c>
      <c r="S141" s="43">
        <v>0</v>
      </c>
      <c r="T141" s="43">
        <v>1</v>
      </c>
      <c r="U141" s="43">
        <v>8</v>
      </c>
      <c r="V141" s="44">
        <v>9</v>
      </c>
    </row>
    <row r="142" spans="1:22" x14ac:dyDescent="0.3">
      <c r="A142" t="s">
        <v>1353</v>
      </c>
      <c r="B142" s="31" t="s">
        <v>426</v>
      </c>
      <c r="C142" t="s">
        <v>427</v>
      </c>
      <c r="D142" t="s">
        <v>1354</v>
      </c>
      <c r="E142" t="s">
        <v>1060</v>
      </c>
      <c r="F142">
        <v>0.52190000000000003</v>
      </c>
      <c r="G142" s="77">
        <v>0</v>
      </c>
      <c r="H142" s="77">
        <v>0</v>
      </c>
      <c r="I142" t="s">
        <v>1107</v>
      </c>
      <c r="J142">
        <v>170231</v>
      </c>
      <c r="K142" s="43">
        <v>74</v>
      </c>
      <c r="L142" s="43">
        <v>1890</v>
      </c>
      <c r="M142" s="43">
        <v>3269</v>
      </c>
      <c r="N142" s="44">
        <v>5233</v>
      </c>
      <c r="O142" s="43">
        <v>34</v>
      </c>
      <c r="P142" s="43">
        <v>359</v>
      </c>
      <c r="Q142" s="43">
        <v>922</v>
      </c>
      <c r="R142" s="44">
        <v>1315</v>
      </c>
      <c r="S142" s="43">
        <v>22</v>
      </c>
      <c r="T142" s="43">
        <v>259</v>
      </c>
      <c r="U142" s="43">
        <v>429</v>
      </c>
      <c r="V142" s="44">
        <v>710</v>
      </c>
    </row>
    <row r="143" spans="1:22" x14ac:dyDescent="0.3">
      <c r="A143" t="s">
        <v>1355</v>
      </c>
      <c r="B143" s="31" t="s">
        <v>428</v>
      </c>
      <c r="C143" t="s">
        <v>429</v>
      </c>
      <c r="D143" t="s">
        <v>1356</v>
      </c>
      <c r="E143" t="s">
        <v>1060</v>
      </c>
      <c r="F143">
        <v>0.99709999999999999</v>
      </c>
      <c r="G143" s="77">
        <v>0</v>
      </c>
      <c r="H143" s="77">
        <v>0</v>
      </c>
      <c r="I143" t="s">
        <v>1092</v>
      </c>
      <c r="J143">
        <v>22833475</v>
      </c>
      <c r="K143" s="43">
        <v>0</v>
      </c>
      <c r="L143" s="43">
        <v>0</v>
      </c>
      <c r="M143" s="43">
        <v>0</v>
      </c>
      <c r="N143" s="44">
        <v>0</v>
      </c>
      <c r="O143" s="43">
        <v>0</v>
      </c>
      <c r="P143" s="43">
        <v>0</v>
      </c>
      <c r="Q143" s="43">
        <v>0</v>
      </c>
      <c r="R143" s="44">
        <v>0</v>
      </c>
      <c r="S143" s="43">
        <v>0</v>
      </c>
      <c r="T143" s="43">
        <v>0</v>
      </c>
      <c r="U143" s="43">
        <v>0</v>
      </c>
      <c r="V143" s="44">
        <v>0</v>
      </c>
    </row>
    <row r="144" spans="1:22" x14ac:dyDescent="0.3">
      <c r="A144" t="s">
        <v>1357</v>
      </c>
      <c r="B144" s="31" t="s">
        <v>434</v>
      </c>
      <c r="C144" t="s">
        <v>435</v>
      </c>
      <c r="D144" t="s">
        <v>1358</v>
      </c>
      <c r="E144" t="s">
        <v>1056</v>
      </c>
      <c r="F144">
        <v>0.94699999999999995</v>
      </c>
      <c r="G144" s="77">
        <v>0</v>
      </c>
      <c r="H144" s="77">
        <v>0</v>
      </c>
      <c r="I144" t="s">
        <v>1095</v>
      </c>
      <c r="J144">
        <v>93224</v>
      </c>
      <c r="K144" s="43">
        <v>2</v>
      </c>
      <c r="L144" s="43">
        <v>0</v>
      </c>
      <c r="M144" s="43">
        <v>0</v>
      </c>
      <c r="N144" s="44">
        <v>2</v>
      </c>
      <c r="O144" s="43">
        <v>1</v>
      </c>
      <c r="P144" s="43">
        <v>0</v>
      </c>
      <c r="Q144" s="43">
        <v>0</v>
      </c>
      <c r="R144" s="44">
        <v>1</v>
      </c>
      <c r="S144" s="43">
        <v>1</v>
      </c>
      <c r="T144" s="43">
        <v>0</v>
      </c>
      <c r="U144" s="43">
        <v>0</v>
      </c>
      <c r="V144" s="44">
        <v>1</v>
      </c>
    </row>
    <row r="145" spans="1:22" x14ac:dyDescent="0.3">
      <c r="A145" t="s">
        <v>1359</v>
      </c>
      <c r="B145" s="31" t="s">
        <v>212</v>
      </c>
      <c r="C145" t="s">
        <v>213</v>
      </c>
      <c r="D145" t="s">
        <v>1360</v>
      </c>
      <c r="E145" t="s">
        <v>1060</v>
      </c>
      <c r="F145">
        <v>0.9859</v>
      </c>
      <c r="G145" s="77">
        <v>0</v>
      </c>
      <c r="H145" s="77">
        <v>0</v>
      </c>
      <c r="I145" t="s">
        <v>1092</v>
      </c>
      <c r="J145">
        <v>12110098</v>
      </c>
      <c r="K145" s="43">
        <v>0</v>
      </c>
      <c r="L145" s="43">
        <v>8</v>
      </c>
      <c r="M145" s="43">
        <v>23</v>
      </c>
      <c r="N145" s="44">
        <v>31</v>
      </c>
      <c r="O145" s="43">
        <v>0</v>
      </c>
      <c r="P145" s="43">
        <v>0</v>
      </c>
      <c r="Q145" s="43">
        <v>0</v>
      </c>
      <c r="R145" s="44">
        <v>0</v>
      </c>
      <c r="S145" s="43">
        <v>0</v>
      </c>
      <c r="T145" s="43">
        <v>0</v>
      </c>
      <c r="U145" s="43">
        <v>0</v>
      </c>
      <c r="V145" s="44">
        <v>0</v>
      </c>
    </row>
    <row r="146" spans="1:22" x14ac:dyDescent="0.3">
      <c r="A146" t="s">
        <v>1361</v>
      </c>
      <c r="B146" s="31" t="s">
        <v>214</v>
      </c>
      <c r="C146" t="s">
        <v>1362</v>
      </c>
      <c r="D146" t="s">
        <v>1363</v>
      </c>
      <c r="E146" t="s">
        <v>1119</v>
      </c>
      <c r="F146">
        <v>0.88570000000000004</v>
      </c>
      <c r="G146" s="77">
        <v>0</v>
      </c>
      <c r="H146" s="77">
        <v>0</v>
      </c>
      <c r="I146" t="s">
        <v>1092</v>
      </c>
      <c r="J146">
        <v>5067511</v>
      </c>
      <c r="K146" s="43">
        <v>0</v>
      </c>
      <c r="L146" s="43">
        <v>5</v>
      </c>
      <c r="M146" s="43">
        <v>0</v>
      </c>
      <c r="N146" s="44">
        <v>5</v>
      </c>
      <c r="O146" s="43">
        <v>0</v>
      </c>
      <c r="P146" s="43">
        <v>0</v>
      </c>
      <c r="Q146" s="43">
        <v>0</v>
      </c>
      <c r="R146" s="44">
        <v>0</v>
      </c>
      <c r="S146" s="43">
        <v>0</v>
      </c>
      <c r="T146" s="43">
        <v>0</v>
      </c>
      <c r="U146" s="43">
        <v>0</v>
      </c>
      <c r="V146" s="44">
        <v>0</v>
      </c>
    </row>
    <row r="147" spans="1:22" x14ac:dyDescent="0.3">
      <c r="A147" t="s">
        <v>1364</v>
      </c>
      <c r="B147" s="31" t="s">
        <v>453</v>
      </c>
      <c r="C147" t="s">
        <v>454</v>
      </c>
      <c r="D147" t="s">
        <v>1365</v>
      </c>
      <c r="E147" t="s">
        <v>1119</v>
      </c>
      <c r="F147">
        <v>0.99470000000000003</v>
      </c>
      <c r="G147" s="77">
        <v>0</v>
      </c>
      <c r="H147" s="77">
        <v>0</v>
      </c>
      <c r="I147" t="s">
        <v>1077</v>
      </c>
      <c r="J147">
        <v>21421351</v>
      </c>
      <c r="K147" s="43">
        <v>0</v>
      </c>
      <c r="L147" s="43">
        <v>0</v>
      </c>
      <c r="M147" s="43">
        <v>0</v>
      </c>
      <c r="N147" s="44">
        <v>0</v>
      </c>
      <c r="O147" s="43">
        <v>0</v>
      </c>
      <c r="P147" s="43">
        <v>0</v>
      </c>
      <c r="Q147" s="43">
        <v>0</v>
      </c>
      <c r="R147" s="44">
        <v>0</v>
      </c>
      <c r="S147" s="43">
        <v>0</v>
      </c>
      <c r="T147" s="43">
        <v>0</v>
      </c>
      <c r="U147" s="43">
        <v>0</v>
      </c>
      <c r="V147" s="44">
        <v>0</v>
      </c>
    </row>
    <row r="148" spans="1:22" x14ac:dyDescent="0.3">
      <c r="A148" t="s">
        <v>1366</v>
      </c>
      <c r="B148" s="31" t="s">
        <v>455</v>
      </c>
      <c r="C148" t="s">
        <v>456</v>
      </c>
      <c r="D148" t="s">
        <v>1367</v>
      </c>
      <c r="E148" t="s">
        <v>1119</v>
      </c>
      <c r="F148">
        <v>0.99470000000000003</v>
      </c>
      <c r="G148" s="77">
        <v>0</v>
      </c>
      <c r="H148" s="77">
        <v>0</v>
      </c>
      <c r="I148" t="s">
        <v>1077</v>
      </c>
      <c r="J148">
        <v>6451882</v>
      </c>
      <c r="K148" s="43">
        <v>0</v>
      </c>
      <c r="L148" s="43">
        <v>0</v>
      </c>
      <c r="M148" s="43">
        <v>0</v>
      </c>
      <c r="N148" s="44">
        <v>0</v>
      </c>
      <c r="O148" s="43">
        <v>0</v>
      </c>
      <c r="P148" s="43">
        <v>0</v>
      </c>
      <c r="Q148" s="43">
        <v>0</v>
      </c>
      <c r="R148" s="44">
        <v>0</v>
      </c>
      <c r="S148" s="43">
        <v>0</v>
      </c>
      <c r="T148" s="43">
        <v>0</v>
      </c>
      <c r="U148" s="43">
        <v>0</v>
      </c>
      <c r="V148" s="44">
        <v>0</v>
      </c>
    </row>
    <row r="149" spans="1:22" x14ac:dyDescent="0.3">
      <c r="A149" t="s">
        <v>1368</v>
      </c>
      <c r="B149" s="31" t="s">
        <v>457</v>
      </c>
      <c r="C149" t="s">
        <v>458</v>
      </c>
      <c r="D149" t="s">
        <v>1369</v>
      </c>
      <c r="E149" t="s">
        <v>1119</v>
      </c>
      <c r="F149">
        <v>0.89590000000000003</v>
      </c>
      <c r="G149" s="77">
        <v>0</v>
      </c>
      <c r="H149" s="77">
        <v>0</v>
      </c>
      <c r="I149" t="s">
        <v>1104</v>
      </c>
      <c r="J149">
        <v>170675</v>
      </c>
      <c r="K149" s="43">
        <v>7</v>
      </c>
      <c r="L149" s="43">
        <v>0</v>
      </c>
      <c r="M149" s="43">
        <v>1</v>
      </c>
      <c r="N149" s="44">
        <v>8</v>
      </c>
      <c r="O149" s="43">
        <v>2</v>
      </c>
      <c r="P149" s="43">
        <v>0</v>
      </c>
      <c r="Q149" s="43">
        <v>1</v>
      </c>
      <c r="R149" s="44">
        <v>3</v>
      </c>
      <c r="S149" s="43">
        <v>1</v>
      </c>
      <c r="T149" s="43">
        <v>0</v>
      </c>
      <c r="U149" s="43">
        <v>1</v>
      </c>
      <c r="V149" s="44">
        <v>2</v>
      </c>
    </row>
    <row r="150" spans="1:22" x14ac:dyDescent="0.3">
      <c r="A150" t="s">
        <v>1370</v>
      </c>
      <c r="B150" s="31" t="s">
        <v>30</v>
      </c>
      <c r="C150" t="s">
        <v>459</v>
      </c>
      <c r="D150" t="s">
        <v>1371</v>
      </c>
      <c r="E150" t="s">
        <v>1060</v>
      </c>
      <c r="F150">
        <v>0.96789999999999998</v>
      </c>
      <c r="G150" s="77">
        <v>0</v>
      </c>
      <c r="H150" s="77">
        <v>0</v>
      </c>
      <c r="I150" t="s">
        <v>1107</v>
      </c>
      <c r="J150">
        <v>3016379</v>
      </c>
      <c r="K150" s="43">
        <v>0</v>
      </c>
      <c r="L150" s="43">
        <v>35</v>
      </c>
      <c r="M150" s="43">
        <v>98</v>
      </c>
      <c r="N150" s="44">
        <v>133</v>
      </c>
      <c r="O150" s="43">
        <v>0</v>
      </c>
      <c r="P150" s="43">
        <v>19</v>
      </c>
      <c r="Q150" s="43">
        <v>50</v>
      </c>
      <c r="R150" s="44">
        <v>69</v>
      </c>
      <c r="S150" s="43">
        <v>0</v>
      </c>
      <c r="T150" s="43">
        <v>13</v>
      </c>
      <c r="U150" s="43">
        <v>31</v>
      </c>
      <c r="V150" s="44">
        <v>44</v>
      </c>
    </row>
    <row r="151" spans="1:22" x14ac:dyDescent="0.3">
      <c r="A151" t="s">
        <v>1372</v>
      </c>
      <c r="B151" s="31" t="s">
        <v>810</v>
      </c>
      <c r="C151" t="s">
        <v>811</v>
      </c>
      <c r="D151" t="s">
        <v>1373</v>
      </c>
      <c r="E151" t="s">
        <v>1119</v>
      </c>
      <c r="F151">
        <v>0.96889999999999998</v>
      </c>
      <c r="G151" s="77">
        <v>0</v>
      </c>
      <c r="H151" s="77">
        <v>1</v>
      </c>
      <c r="I151" t="s">
        <v>1092</v>
      </c>
      <c r="J151">
        <v>17921073</v>
      </c>
      <c r="K151" s="43">
        <v>1</v>
      </c>
      <c r="L151" s="43">
        <v>59</v>
      </c>
      <c r="M151" s="43">
        <v>17</v>
      </c>
      <c r="N151" s="44">
        <v>77</v>
      </c>
      <c r="O151" s="43">
        <v>0</v>
      </c>
      <c r="P151" s="43">
        <v>0</v>
      </c>
      <c r="Q151" s="43">
        <v>0</v>
      </c>
      <c r="R151" s="44">
        <v>0</v>
      </c>
      <c r="S151" s="43">
        <v>0</v>
      </c>
      <c r="T151" s="43">
        <v>0</v>
      </c>
      <c r="U151" s="43">
        <v>0</v>
      </c>
      <c r="V151" s="44">
        <v>0</v>
      </c>
    </row>
    <row r="152" spans="1:22" x14ac:dyDescent="0.3">
      <c r="A152" t="s">
        <v>1374</v>
      </c>
      <c r="B152" s="31" t="s">
        <v>136</v>
      </c>
      <c r="C152" t="s">
        <v>137</v>
      </c>
      <c r="D152" t="s">
        <v>1375</v>
      </c>
      <c r="E152" t="s">
        <v>1056</v>
      </c>
      <c r="F152">
        <v>0.91100000000000003</v>
      </c>
      <c r="G152" s="77">
        <v>0</v>
      </c>
      <c r="H152" s="77">
        <v>0</v>
      </c>
      <c r="I152" t="s">
        <v>1064</v>
      </c>
      <c r="J152" t="s">
        <v>1240</v>
      </c>
      <c r="K152" s="43">
        <v>0</v>
      </c>
      <c r="L152" s="43">
        <v>0</v>
      </c>
      <c r="M152" s="43">
        <v>0</v>
      </c>
      <c r="N152" s="44">
        <v>0</v>
      </c>
      <c r="O152" s="43">
        <v>0</v>
      </c>
      <c r="P152" s="43">
        <v>0</v>
      </c>
      <c r="Q152" s="43">
        <v>0</v>
      </c>
      <c r="R152" s="44">
        <v>0</v>
      </c>
      <c r="S152" s="43">
        <v>0</v>
      </c>
      <c r="T152" s="43">
        <v>0</v>
      </c>
      <c r="U152" s="43">
        <v>0</v>
      </c>
      <c r="V152" s="44">
        <v>0</v>
      </c>
    </row>
    <row r="153" spans="1:22" x14ac:dyDescent="0.3">
      <c r="A153" t="s">
        <v>1376</v>
      </c>
      <c r="B153" s="31" t="s">
        <v>710</v>
      </c>
      <c r="C153" t="s">
        <v>711</v>
      </c>
      <c r="D153" t="s">
        <v>1377</v>
      </c>
      <c r="E153" t="s">
        <v>1119</v>
      </c>
      <c r="F153">
        <v>0.98170000000000002</v>
      </c>
      <c r="G153" s="77">
        <v>0</v>
      </c>
      <c r="H153" s="77">
        <v>1</v>
      </c>
      <c r="I153" t="s">
        <v>1092</v>
      </c>
      <c r="J153">
        <v>39506</v>
      </c>
      <c r="K153" s="43">
        <v>40</v>
      </c>
      <c r="L153" s="43">
        <v>61</v>
      </c>
      <c r="M153" s="43">
        <v>60</v>
      </c>
      <c r="N153" s="44">
        <v>161</v>
      </c>
      <c r="O153" s="43">
        <v>30</v>
      </c>
      <c r="P153" s="43">
        <v>38</v>
      </c>
      <c r="Q153" s="43">
        <v>25</v>
      </c>
      <c r="R153" s="44">
        <v>93</v>
      </c>
      <c r="S153" s="43">
        <v>27</v>
      </c>
      <c r="T153" s="43">
        <v>16</v>
      </c>
      <c r="U153" s="43">
        <v>18</v>
      </c>
      <c r="V153" s="44">
        <v>61</v>
      </c>
    </row>
    <row r="154" spans="1:22" x14ac:dyDescent="0.3">
      <c r="A154" t="s">
        <v>1378</v>
      </c>
      <c r="B154" s="31" t="s">
        <v>218</v>
      </c>
      <c r="C154" t="s">
        <v>219</v>
      </c>
      <c r="D154" t="s">
        <v>1379</v>
      </c>
      <c r="E154" t="s">
        <v>1119</v>
      </c>
      <c r="F154">
        <v>0.95569999999999999</v>
      </c>
      <c r="G154" s="77">
        <v>0</v>
      </c>
      <c r="H154" s="77">
        <v>1</v>
      </c>
      <c r="I154" t="s">
        <v>1092</v>
      </c>
      <c r="J154">
        <v>3465096</v>
      </c>
      <c r="K154" s="43">
        <v>13</v>
      </c>
      <c r="L154" s="43">
        <v>66</v>
      </c>
      <c r="M154" s="43">
        <v>294</v>
      </c>
      <c r="N154" s="44">
        <v>373</v>
      </c>
      <c r="O154" s="43">
        <v>0</v>
      </c>
      <c r="P154" s="43">
        <v>10</v>
      </c>
      <c r="Q154" s="43">
        <v>54</v>
      </c>
      <c r="R154" s="44">
        <v>64</v>
      </c>
      <c r="S154" s="43">
        <v>0</v>
      </c>
      <c r="T154" s="43">
        <v>6</v>
      </c>
      <c r="U154" s="43">
        <v>25</v>
      </c>
      <c r="V154" s="44">
        <v>31</v>
      </c>
    </row>
    <row r="155" spans="1:22" x14ac:dyDescent="0.3">
      <c r="A155" t="s">
        <v>1380</v>
      </c>
      <c r="B155" s="31" t="s">
        <v>819</v>
      </c>
      <c r="C155" t="s">
        <v>1381</v>
      </c>
      <c r="D155" t="s">
        <v>1382</v>
      </c>
      <c r="E155" t="s">
        <v>1119</v>
      </c>
      <c r="F155">
        <v>0.98950000000000005</v>
      </c>
      <c r="G155" s="77">
        <v>0</v>
      </c>
      <c r="H155" s="77">
        <v>0</v>
      </c>
      <c r="I155" t="s">
        <v>1092</v>
      </c>
      <c r="J155">
        <v>92339</v>
      </c>
      <c r="K155" s="43">
        <v>4</v>
      </c>
      <c r="L155" s="43">
        <v>60</v>
      </c>
      <c r="M155" s="43">
        <v>64</v>
      </c>
      <c r="N155" s="44">
        <v>128</v>
      </c>
      <c r="O155" s="43">
        <v>0</v>
      </c>
      <c r="P155" s="43">
        <v>0</v>
      </c>
      <c r="Q155" s="43">
        <v>0</v>
      </c>
      <c r="R155" s="44">
        <v>0</v>
      </c>
      <c r="S155" s="43">
        <v>0</v>
      </c>
      <c r="T155" s="43">
        <v>0</v>
      </c>
      <c r="U155" s="43">
        <v>0</v>
      </c>
      <c r="V155" s="44">
        <v>0</v>
      </c>
    </row>
    <row r="156" spans="1:22" x14ac:dyDescent="0.3">
      <c r="A156" t="s">
        <v>1383</v>
      </c>
      <c r="B156" s="31" t="s">
        <v>220</v>
      </c>
      <c r="C156" t="s">
        <v>221</v>
      </c>
      <c r="D156" t="s">
        <v>1384</v>
      </c>
      <c r="E156" t="s">
        <v>1056</v>
      </c>
      <c r="F156">
        <v>0.99</v>
      </c>
      <c r="G156" s="77">
        <v>0</v>
      </c>
      <c r="H156" s="77">
        <v>1</v>
      </c>
      <c r="I156" t="s">
        <v>1092</v>
      </c>
      <c r="J156">
        <v>12073147</v>
      </c>
      <c r="K156" s="43">
        <v>0</v>
      </c>
      <c r="L156" s="43">
        <v>0</v>
      </c>
      <c r="M156" s="43">
        <v>1</v>
      </c>
      <c r="N156" s="44">
        <v>1</v>
      </c>
      <c r="O156" s="43">
        <v>0</v>
      </c>
      <c r="P156" s="43">
        <v>0</v>
      </c>
      <c r="Q156" s="43">
        <v>0</v>
      </c>
      <c r="R156" s="44">
        <v>0</v>
      </c>
      <c r="S156" s="43">
        <v>0</v>
      </c>
      <c r="T156" s="43">
        <v>0</v>
      </c>
      <c r="U156" s="43">
        <v>0</v>
      </c>
      <c r="V156" s="44">
        <v>0</v>
      </c>
    </row>
    <row r="157" spans="1:22" x14ac:dyDescent="0.3">
      <c r="A157" t="s">
        <v>1385</v>
      </c>
      <c r="B157" s="31" t="s">
        <v>720</v>
      </c>
      <c r="C157" t="s">
        <v>721</v>
      </c>
      <c r="D157" t="s">
        <v>1386</v>
      </c>
      <c r="E157" t="s">
        <v>1060</v>
      </c>
      <c r="F157">
        <v>0.94550000000000001</v>
      </c>
      <c r="G157" s="77">
        <v>0</v>
      </c>
      <c r="H157" s="77">
        <v>0</v>
      </c>
      <c r="I157" t="s">
        <v>1095</v>
      </c>
      <c r="J157">
        <v>93266</v>
      </c>
      <c r="K157" s="43">
        <v>3</v>
      </c>
      <c r="L157" s="43">
        <v>2</v>
      </c>
      <c r="M157" s="43">
        <v>0</v>
      </c>
      <c r="N157" s="44">
        <v>5</v>
      </c>
      <c r="O157" s="43">
        <v>3</v>
      </c>
      <c r="P157" s="43">
        <v>2</v>
      </c>
      <c r="Q157" s="43">
        <v>0</v>
      </c>
      <c r="R157" s="44">
        <v>5</v>
      </c>
      <c r="S157" s="43">
        <v>3</v>
      </c>
      <c r="T157" s="43">
        <v>0</v>
      </c>
      <c r="U157" s="43">
        <v>0</v>
      </c>
      <c r="V157" s="44">
        <v>3</v>
      </c>
    </row>
    <row r="158" spans="1:22" x14ac:dyDescent="0.3">
      <c r="A158" t="s">
        <v>1387</v>
      </c>
      <c r="B158" s="31" t="s">
        <v>722</v>
      </c>
      <c r="C158" t="s">
        <v>723</v>
      </c>
      <c r="D158" t="s">
        <v>1388</v>
      </c>
      <c r="E158" t="s">
        <v>1060</v>
      </c>
      <c r="F158">
        <v>0.90180000000000005</v>
      </c>
      <c r="G158" s="77">
        <v>0</v>
      </c>
      <c r="H158" s="77">
        <v>0</v>
      </c>
      <c r="I158" t="s">
        <v>1263</v>
      </c>
      <c r="J158">
        <v>11039892</v>
      </c>
      <c r="K158" s="43">
        <v>0</v>
      </c>
      <c r="L158" s="43">
        <v>0</v>
      </c>
      <c r="M158" s="43">
        <v>24</v>
      </c>
      <c r="N158" s="44">
        <v>24</v>
      </c>
      <c r="O158" s="43">
        <v>0</v>
      </c>
      <c r="P158" s="43">
        <v>0</v>
      </c>
      <c r="Q158" s="43">
        <v>17</v>
      </c>
      <c r="R158" s="44">
        <v>17</v>
      </c>
      <c r="S158" s="43">
        <v>0</v>
      </c>
      <c r="T158" s="43">
        <v>0</v>
      </c>
      <c r="U158" s="43">
        <v>17</v>
      </c>
      <c r="V158" s="44">
        <v>17</v>
      </c>
    </row>
    <row r="159" spans="1:22" x14ac:dyDescent="0.3">
      <c r="A159" t="s">
        <v>1389</v>
      </c>
      <c r="B159" s="31" t="s">
        <v>724</v>
      </c>
      <c r="C159" t="s">
        <v>725</v>
      </c>
      <c r="D159" t="s">
        <v>1390</v>
      </c>
      <c r="E159" t="s">
        <v>1060</v>
      </c>
      <c r="F159">
        <v>0.87790000000000001</v>
      </c>
      <c r="G159" s="77">
        <v>0</v>
      </c>
      <c r="H159" s="77">
        <v>0</v>
      </c>
      <c r="I159" t="s">
        <v>1263</v>
      </c>
      <c r="J159">
        <v>103634</v>
      </c>
      <c r="K159" s="43">
        <v>18</v>
      </c>
      <c r="L159" s="43">
        <v>926</v>
      </c>
      <c r="M159" s="43">
        <v>3659</v>
      </c>
      <c r="N159" s="44">
        <v>4603</v>
      </c>
      <c r="O159" s="43">
        <v>15</v>
      </c>
      <c r="P159" s="43">
        <v>141</v>
      </c>
      <c r="Q159" s="43">
        <v>964</v>
      </c>
      <c r="R159" s="44">
        <v>1120</v>
      </c>
      <c r="S159" s="43">
        <v>11</v>
      </c>
      <c r="T159" s="43">
        <v>109</v>
      </c>
      <c r="U159" s="43">
        <v>592</v>
      </c>
      <c r="V159" s="44">
        <v>712</v>
      </c>
    </row>
    <row r="160" spans="1:22" x14ac:dyDescent="0.3">
      <c r="A160" t="s">
        <v>1393</v>
      </c>
      <c r="B160" s="31" t="s">
        <v>728</v>
      </c>
      <c r="C160" t="s">
        <v>729</v>
      </c>
      <c r="D160" t="s">
        <v>1394</v>
      </c>
      <c r="E160" t="s">
        <v>1060</v>
      </c>
      <c r="F160">
        <v>0.94640000000000002</v>
      </c>
      <c r="G160" s="77">
        <v>0</v>
      </c>
      <c r="H160" s="77">
        <v>0</v>
      </c>
      <c r="I160" t="s">
        <v>1095</v>
      </c>
      <c r="J160">
        <v>93281</v>
      </c>
      <c r="K160" s="43">
        <v>0</v>
      </c>
      <c r="L160" s="43">
        <v>29</v>
      </c>
      <c r="M160" s="43">
        <v>98</v>
      </c>
      <c r="N160" s="44">
        <v>127</v>
      </c>
      <c r="O160" s="43">
        <v>0</v>
      </c>
      <c r="P160" s="43">
        <v>21</v>
      </c>
      <c r="Q160" s="43">
        <v>47</v>
      </c>
      <c r="R160" s="44">
        <v>68</v>
      </c>
      <c r="S160" s="43">
        <v>0</v>
      </c>
      <c r="T160" s="43">
        <v>16</v>
      </c>
      <c r="U160" s="43">
        <v>44</v>
      </c>
      <c r="V160" s="44">
        <v>60</v>
      </c>
    </row>
    <row r="161" spans="1:22" x14ac:dyDescent="0.3">
      <c r="A161" t="s">
        <v>1395</v>
      </c>
      <c r="B161" s="31" t="s">
        <v>294</v>
      </c>
      <c r="C161" t="s">
        <v>295</v>
      </c>
      <c r="D161" t="s">
        <v>1396</v>
      </c>
      <c r="E161" t="s">
        <v>1056</v>
      </c>
      <c r="F161">
        <v>0.90439999999999998</v>
      </c>
      <c r="G161" s="77">
        <v>0</v>
      </c>
      <c r="H161" s="77">
        <v>0</v>
      </c>
      <c r="I161" t="s">
        <v>1064</v>
      </c>
      <c r="J161">
        <v>104505</v>
      </c>
      <c r="K161" s="43">
        <v>0</v>
      </c>
      <c r="L161" s="43">
        <v>0</v>
      </c>
      <c r="M161" s="43">
        <v>0</v>
      </c>
      <c r="N161" s="44">
        <v>0</v>
      </c>
      <c r="O161" s="43">
        <v>0</v>
      </c>
      <c r="P161" s="43">
        <v>0</v>
      </c>
      <c r="Q161" s="43">
        <v>0</v>
      </c>
      <c r="R161" s="44">
        <v>0</v>
      </c>
      <c r="S161" s="43">
        <v>0</v>
      </c>
      <c r="T161" s="43">
        <v>0</v>
      </c>
      <c r="U161" s="43">
        <v>0</v>
      </c>
      <c r="V161" s="44">
        <v>0</v>
      </c>
    </row>
    <row r="162" spans="1:22" x14ac:dyDescent="0.3">
      <c r="A162" t="s">
        <v>1397</v>
      </c>
      <c r="B162" s="31" t="s">
        <v>849</v>
      </c>
      <c r="C162" t="s">
        <v>850</v>
      </c>
      <c r="D162" t="s">
        <v>1398</v>
      </c>
      <c r="E162" t="s">
        <v>1119</v>
      </c>
      <c r="F162">
        <v>0.99870000000000003</v>
      </c>
      <c r="G162" s="77">
        <v>0</v>
      </c>
      <c r="H162" s="77">
        <v>1</v>
      </c>
      <c r="I162" t="s">
        <v>1092</v>
      </c>
      <c r="J162">
        <v>85835405</v>
      </c>
      <c r="K162" s="43">
        <v>0</v>
      </c>
      <c r="L162" s="43">
        <v>0</v>
      </c>
      <c r="M162" s="43">
        <v>0</v>
      </c>
      <c r="N162" s="44">
        <v>0</v>
      </c>
      <c r="O162" s="43">
        <v>0</v>
      </c>
      <c r="P162" s="43">
        <v>0</v>
      </c>
      <c r="Q162" s="43">
        <v>0</v>
      </c>
      <c r="R162" s="44">
        <v>0</v>
      </c>
      <c r="S162" s="43">
        <v>0</v>
      </c>
      <c r="T162" s="43">
        <v>0</v>
      </c>
      <c r="U162" s="43">
        <v>0</v>
      </c>
      <c r="V162" s="44">
        <v>0</v>
      </c>
    </row>
    <row r="163" spans="1:22" x14ac:dyDescent="0.3">
      <c r="A163" t="s">
        <v>1399</v>
      </c>
      <c r="B163" s="31" t="s">
        <v>222</v>
      </c>
      <c r="C163" t="s">
        <v>223</v>
      </c>
      <c r="D163" t="s">
        <v>1400</v>
      </c>
      <c r="E163" t="s">
        <v>1119</v>
      </c>
      <c r="G163" s="77">
        <v>0</v>
      </c>
      <c r="H163" s="77">
        <v>1</v>
      </c>
      <c r="I163" t="s">
        <v>1092</v>
      </c>
      <c r="J163">
        <v>185745</v>
      </c>
      <c r="K163" s="43">
        <v>4</v>
      </c>
      <c r="L163" s="43">
        <v>14</v>
      </c>
      <c r="M163" s="43">
        <v>51</v>
      </c>
      <c r="N163" s="44">
        <v>69</v>
      </c>
      <c r="O163" s="43">
        <v>0</v>
      </c>
      <c r="P163" s="43">
        <v>1</v>
      </c>
      <c r="Q163" s="43">
        <v>5</v>
      </c>
      <c r="R163" s="44">
        <v>6</v>
      </c>
      <c r="S163" s="43">
        <v>0</v>
      </c>
      <c r="T163" s="43">
        <v>1</v>
      </c>
      <c r="U163" s="43">
        <v>3</v>
      </c>
      <c r="V163" s="44">
        <v>4</v>
      </c>
    </row>
    <row r="164" spans="1:22" x14ac:dyDescent="0.3">
      <c r="A164" t="s">
        <v>1401</v>
      </c>
      <c r="B164" s="31" t="s">
        <v>742</v>
      </c>
      <c r="C164" t="s">
        <v>743</v>
      </c>
      <c r="D164" t="s">
        <v>1402</v>
      </c>
      <c r="E164" t="s">
        <v>1060</v>
      </c>
      <c r="F164">
        <v>0.94330000000000003</v>
      </c>
      <c r="G164" s="77">
        <v>0</v>
      </c>
      <c r="H164" s="77">
        <v>0</v>
      </c>
      <c r="I164" t="s">
        <v>1069</v>
      </c>
      <c r="J164">
        <v>62093</v>
      </c>
      <c r="K164" s="43">
        <v>1</v>
      </c>
      <c r="L164" s="43">
        <v>351</v>
      </c>
      <c r="M164" s="43">
        <v>1285</v>
      </c>
      <c r="N164" s="44">
        <v>1637</v>
      </c>
      <c r="O164" s="43">
        <v>0</v>
      </c>
      <c r="P164" s="43">
        <v>18</v>
      </c>
      <c r="Q164" s="43">
        <v>15</v>
      </c>
      <c r="R164" s="44">
        <v>33</v>
      </c>
      <c r="S164" s="43">
        <v>0</v>
      </c>
      <c r="T164" s="43">
        <v>10</v>
      </c>
      <c r="U164" s="43">
        <v>5</v>
      </c>
      <c r="V164" s="44">
        <v>15</v>
      </c>
    </row>
    <row r="165" spans="1:22" x14ac:dyDescent="0.3">
      <c r="A165" t="s">
        <v>1403</v>
      </c>
      <c r="B165" s="31" t="s">
        <v>744</v>
      </c>
      <c r="C165" t="s">
        <v>745</v>
      </c>
      <c r="D165" t="s">
        <v>1404</v>
      </c>
      <c r="E165" t="s">
        <v>1056</v>
      </c>
      <c r="F165">
        <v>0.82350000000000001</v>
      </c>
      <c r="G165" s="77">
        <v>0</v>
      </c>
      <c r="H165" s="77">
        <v>0</v>
      </c>
      <c r="I165" t="s">
        <v>1104</v>
      </c>
      <c r="J165">
        <v>21389909</v>
      </c>
      <c r="K165" s="43">
        <v>7</v>
      </c>
      <c r="L165" s="43">
        <v>3</v>
      </c>
      <c r="M165" s="43">
        <v>32</v>
      </c>
      <c r="N165" s="44">
        <v>42</v>
      </c>
      <c r="O165" s="43">
        <v>3</v>
      </c>
      <c r="P165" s="43">
        <v>1</v>
      </c>
      <c r="Q165" s="43">
        <v>4</v>
      </c>
      <c r="R165" s="44">
        <v>8</v>
      </c>
      <c r="S165" s="43">
        <v>3</v>
      </c>
      <c r="T165" s="43">
        <v>0</v>
      </c>
      <c r="U165" s="43">
        <v>4</v>
      </c>
      <c r="V165" s="44">
        <v>7</v>
      </c>
    </row>
    <row r="166" spans="1:22" x14ac:dyDescent="0.3">
      <c r="A166" t="s">
        <v>1405</v>
      </c>
      <c r="B166" s="31" t="s">
        <v>746</v>
      </c>
      <c r="C166" t="s">
        <v>747</v>
      </c>
      <c r="D166" t="s">
        <v>1406</v>
      </c>
      <c r="E166" t="s">
        <v>1119</v>
      </c>
      <c r="F166">
        <v>0.97270000000000001</v>
      </c>
      <c r="G166" s="77">
        <v>0</v>
      </c>
      <c r="H166" s="77">
        <v>0</v>
      </c>
      <c r="I166" t="s">
        <v>1077</v>
      </c>
      <c r="J166">
        <v>92557</v>
      </c>
      <c r="K166" s="43">
        <v>0</v>
      </c>
      <c r="L166" s="43">
        <v>0</v>
      </c>
      <c r="M166" s="43">
        <v>0</v>
      </c>
      <c r="N166" s="44">
        <v>0</v>
      </c>
      <c r="O166" s="43">
        <v>0</v>
      </c>
      <c r="P166" s="43">
        <v>0</v>
      </c>
      <c r="Q166" s="43">
        <v>0</v>
      </c>
      <c r="R166" s="44">
        <v>0</v>
      </c>
      <c r="S166" s="43">
        <v>0</v>
      </c>
      <c r="T166" s="43">
        <v>0</v>
      </c>
      <c r="U166" s="43">
        <v>0</v>
      </c>
      <c r="V166" s="44">
        <v>0</v>
      </c>
    </row>
    <row r="167" spans="1:22" x14ac:dyDescent="0.3">
      <c r="A167" t="s">
        <v>1407</v>
      </c>
      <c r="B167" s="31" t="s">
        <v>748</v>
      </c>
      <c r="C167" t="s">
        <v>749</v>
      </c>
      <c r="D167" t="s">
        <v>1408</v>
      </c>
      <c r="E167" t="s">
        <v>1056</v>
      </c>
      <c r="F167">
        <v>0.93869999999999998</v>
      </c>
      <c r="G167" s="77">
        <v>0</v>
      </c>
      <c r="H167" s="77">
        <v>0</v>
      </c>
      <c r="I167" t="s">
        <v>1074</v>
      </c>
      <c r="J167">
        <v>13840524</v>
      </c>
      <c r="K167" s="43">
        <v>1</v>
      </c>
      <c r="L167" s="43">
        <v>5</v>
      </c>
      <c r="M167" s="43">
        <v>57</v>
      </c>
      <c r="N167" s="44">
        <v>63</v>
      </c>
      <c r="O167" s="43">
        <v>1</v>
      </c>
      <c r="P167" s="43">
        <v>3</v>
      </c>
      <c r="Q167" s="43">
        <v>47</v>
      </c>
      <c r="R167" s="44">
        <v>51</v>
      </c>
      <c r="S167" s="43">
        <v>1</v>
      </c>
      <c r="T167" s="43">
        <v>2</v>
      </c>
      <c r="U167" s="43">
        <v>29</v>
      </c>
      <c r="V167" s="44">
        <v>32</v>
      </c>
    </row>
    <row r="168" spans="1:22" x14ac:dyDescent="0.3">
      <c r="A168" t="s">
        <v>1409</v>
      </c>
      <c r="B168" s="31" t="s">
        <v>750</v>
      </c>
      <c r="C168" t="s">
        <v>751</v>
      </c>
      <c r="D168" t="s">
        <v>1410</v>
      </c>
      <c r="E168" t="s">
        <v>1060</v>
      </c>
      <c r="F168">
        <v>0.9345</v>
      </c>
      <c r="G168" s="77">
        <v>0</v>
      </c>
      <c r="H168" s="77">
        <v>0</v>
      </c>
      <c r="I168" t="s">
        <v>1263</v>
      </c>
      <c r="J168">
        <v>101683998</v>
      </c>
      <c r="K168" s="43">
        <v>0</v>
      </c>
      <c r="L168" s="43">
        <v>0</v>
      </c>
      <c r="M168" s="43">
        <v>0</v>
      </c>
      <c r="N168" s="44">
        <v>0</v>
      </c>
      <c r="O168" s="43">
        <v>0</v>
      </c>
      <c r="P168" s="43">
        <v>0</v>
      </c>
      <c r="Q168" s="43">
        <v>0</v>
      </c>
      <c r="R168" s="44">
        <v>0</v>
      </c>
      <c r="S168" s="43">
        <v>0</v>
      </c>
      <c r="T168" s="43">
        <v>0</v>
      </c>
      <c r="U168" s="43">
        <v>0</v>
      </c>
      <c r="V168" s="44">
        <v>0</v>
      </c>
    </row>
    <row r="169" spans="1:22" x14ac:dyDescent="0.3">
      <c r="A169" t="s">
        <v>1411</v>
      </c>
      <c r="B169" s="31" t="s">
        <v>752</v>
      </c>
      <c r="C169" t="s">
        <v>753</v>
      </c>
      <c r="D169" t="s">
        <v>1412</v>
      </c>
      <c r="E169" t="s">
        <v>1060</v>
      </c>
      <c r="F169">
        <v>0.97340000000000004</v>
      </c>
      <c r="G169" s="77">
        <v>0</v>
      </c>
      <c r="H169" s="77">
        <v>0</v>
      </c>
      <c r="I169" t="s">
        <v>1074</v>
      </c>
      <c r="J169">
        <v>57838204</v>
      </c>
      <c r="K169" s="43">
        <v>17</v>
      </c>
      <c r="L169" s="43">
        <v>3</v>
      </c>
      <c r="M169" s="43">
        <v>32</v>
      </c>
      <c r="N169" s="44">
        <v>52</v>
      </c>
      <c r="O169" s="43">
        <v>7</v>
      </c>
      <c r="P169" s="43">
        <v>0</v>
      </c>
      <c r="Q169" s="43">
        <v>11</v>
      </c>
      <c r="R169" s="44">
        <v>18</v>
      </c>
      <c r="S169" s="43">
        <v>3</v>
      </c>
      <c r="T169" s="43">
        <v>0</v>
      </c>
      <c r="U169" s="43">
        <v>9</v>
      </c>
      <c r="V169" s="44">
        <v>12</v>
      </c>
    </row>
    <row r="170" spans="1:22" x14ac:dyDescent="0.3">
      <c r="A170" t="s">
        <v>1413</v>
      </c>
      <c r="B170" s="31" t="s">
        <v>754</v>
      </c>
      <c r="C170" t="s">
        <v>755</v>
      </c>
      <c r="D170" t="s">
        <v>1414</v>
      </c>
      <c r="E170" t="s">
        <v>1060</v>
      </c>
      <c r="F170">
        <v>0.99539999999999995</v>
      </c>
      <c r="G170" s="77">
        <v>0</v>
      </c>
      <c r="H170" s="77">
        <v>0</v>
      </c>
      <c r="I170" t="s">
        <v>1092</v>
      </c>
      <c r="J170">
        <v>100907</v>
      </c>
      <c r="K170" s="43">
        <v>0</v>
      </c>
      <c r="L170" s="43">
        <v>5</v>
      </c>
      <c r="M170" s="43">
        <v>42</v>
      </c>
      <c r="N170" s="44">
        <v>47</v>
      </c>
      <c r="O170" s="43">
        <v>0</v>
      </c>
      <c r="P170" s="43">
        <v>3</v>
      </c>
      <c r="Q170" s="43">
        <v>24</v>
      </c>
      <c r="R170" s="44">
        <v>27</v>
      </c>
      <c r="S170" s="43">
        <v>0</v>
      </c>
      <c r="T170" s="43">
        <v>3</v>
      </c>
      <c r="U170" s="43">
        <v>12</v>
      </c>
      <c r="V170" s="44">
        <v>15</v>
      </c>
    </row>
    <row r="171" spans="1:22" x14ac:dyDescent="0.3">
      <c r="A171" t="s">
        <v>1415</v>
      </c>
      <c r="B171" s="31" t="s">
        <v>756</v>
      </c>
      <c r="C171" t="s">
        <v>757</v>
      </c>
      <c r="D171" t="s">
        <v>1416</v>
      </c>
      <c r="E171" t="s">
        <v>1060</v>
      </c>
      <c r="F171">
        <v>0.85529999999999995</v>
      </c>
      <c r="G171" s="77">
        <v>0</v>
      </c>
      <c r="H171" s="77">
        <v>0</v>
      </c>
      <c r="I171" t="s">
        <v>1077</v>
      </c>
      <c r="J171">
        <v>591322</v>
      </c>
      <c r="K171" s="43">
        <v>0</v>
      </c>
      <c r="L171" s="43">
        <v>0</v>
      </c>
      <c r="M171" s="43">
        <v>2</v>
      </c>
      <c r="N171" s="44">
        <v>2</v>
      </c>
      <c r="O171" s="43">
        <v>0</v>
      </c>
      <c r="P171" s="43">
        <v>0</v>
      </c>
      <c r="Q171" s="43">
        <v>0</v>
      </c>
      <c r="R171" s="44">
        <v>0</v>
      </c>
      <c r="S171" s="43">
        <v>0</v>
      </c>
      <c r="T171" s="43">
        <v>0</v>
      </c>
      <c r="U171" s="43">
        <v>0</v>
      </c>
      <c r="V171" s="44">
        <v>0</v>
      </c>
    </row>
    <row r="172" spans="1:22" x14ac:dyDescent="0.3">
      <c r="A172" t="s">
        <v>1417</v>
      </c>
      <c r="B172" s="31" t="s">
        <v>758</v>
      </c>
      <c r="C172" t="s">
        <v>759</v>
      </c>
      <c r="D172" t="s">
        <v>1418</v>
      </c>
      <c r="E172" t="s">
        <v>1060</v>
      </c>
      <c r="F172">
        <v>0.97130000000000005</v>
      </c>
      <c r="G172" s="77">
        <v>0</v>
      </c>
      <c r="H172" s="77">
        <v>0</v>
      </c>
      <c r="I172" t="s">
        <v>1077</v>
      </c>
      <c r="J172">
        <v>181214</v>
      </c>
      <c r="K172" s="43">
        <v>0</v>
      </c>
      <c r="L172" s="43">
        <v>0</v>
      </c>
      <c r="M172" s="43">
        <v>0</v>
      </c>
      <c r="N172" s="44">
        <v>0</v>
      </c>
      <c r="O172" s="43">
        <v>0</v>
      </c>
      <c r="P172" s="43">
        <v>0</v>
      </c>
      <c r="Q172" s="43">
        <v>0</v>
      </c>
      <c r="R172" s="44">
        <v>0</v>
      </c>
      <c r="S172" s="43">
        <v>0</v>
      </c>
      <c r="T172" s="43">
        <v>0</v>
      </c>
      <c r="U172" s="43">
        <v>0</v>
      </c>
      <c r="V172" s="44">
        <v>0</v>
      </c>
    </row>
    <row r="173" spans="1:22" x14ac:dyDescent="0.3">
      <c r="A173" t="s">
        <v>1419</v>
      </c>
      <c r="B173" s="31" t="s">
        <v>760</v>
      </c>
      <c r="C173" t="s">
        <v>761</v>
      </c>
      <c r="D173" t="s">
        <v>1420</v>
      </c>
      <c r="E173" t="s">
        <v>1060</v>
      </c>
      <c r="F173">
        <v>0.98040000000000005</v>
      </c>
      <c r="G173" s="77">
        <v>0</v>
      </c>
      <c r="H173" s="77">
        <v>0</v>
      </c>
      <c r="I173" t="s">
        <v>1077</v>
      </c>
      <c r="J173">
        <v>42948</v>
      </c>
      <c r="K173" s="43">
        <v>126</v>
      </c>
      <c r="L173" s="43">
        <v>268</v>
      </c>
      <c r="M173" s="43">
        <v>255</v>
      </c>
      <c r="N173" s="44">
        <v>649</v>
      </c>
      <c r="O173" s="43">
        <v>73</v>
      </c>
      <c r="P173" s="43">
        <v>66</v>
      </c>
      <c r="Q173" s="43">
        <v>95</v>
      </c>
      <c r="R173" s="44">
        <v>234</v>
      </c>
      <c r="S173" s="43">
        <v>29</v>
      </c>
      <c r="T173" s="43">
        <v>50</v>
      </c>
      <c r="U173" s="43">
        <v>57</v>
      </c>
      <c r="V173" s="44">
        <v>136</v>
      </c>
    </row>
    <row r="174" spans="1:22" x14ac:dyDescent="0.3">
      <c r="A174" t="s">
        <v>1421</v>
      </c>
      <c r="B174" s="31" t="s">
        <v>762</v>
      </c>
      <c r="C174" t="s">
        <v>763</v>
      </c>
      <c r="D174" t="s">
        <v>1422</v>
      </c>
      <c r="E174" t="s">
        <v>1119</v>
      </c>
      <c r="F174">
        <v>0.98040000000000005</v>
      </c>
      <c r="G174" s="77">
        <v>0</v>
      </c>
      <c r="H174" s="77">
        <v>1</v>
      </c>
      <c r="I174" t="s">
        <v>1077</v>
      </c>
      <c r="J174">
        <v>154382</v>
      </c>
      <c r="K174" s="43">
        <v>0</v>
      </c>
      <c r="L174" s="43">
        <v>0</v>
      </c>
      <c r="M174" s="43">
        <v>0</v>
      </c>
      <c r="N174" s="44">
        <v>0</v>
      </c>
      <c r="O174" s="43">
        <v>0</v>
      </c>
      <c r="P174" s="43">
        <v>0</v>
      </c>
      <c r="Q174" s="43">
        <v>0</v>
      </c>
      <c r="R174" s="44">
        <v>0</v>
      </c>
      <c r="S174" s="43">
        <v>0</v>
      </c>
      <c r="T174" s="43">
        <v>0</v>
      </c>
      <c r="U174" s="43">
        <v>0</v>
      </c>
      <c r="V174" s="44">
        <v>0</v>
      </c>
    </row>
    <row r="175" spans="1:22" x14ac:dyDescent="0.3">
      <c r="A175" t="s">
        <v>1423</v>
      </c>
      <c r="B175" s="31" t="s">
        <v>764</v>
      </c>
      <c r="C175" t="s">
        <v>765</v>
      </c>
      <c r="D175" t="s">
        <v>1424</v>
      </c>
      <c r="E175" t="s">
        <v>1060</v>
      </c>
      <c r="F175">
        <v>0.95279999999999998</v>
      </c>
      <c r="G175" s="77">
        <v>0</v>
      </c>
      <c r="H175" s="77">
        <v>0</v>
      </c>
      <c r="I175" t="s">
        <v>1074</v>
      </c>
      <c r="J175">
        <v>101059</v>
      </c>
      <c r="K175" s="43">
        <v>20</v>
      </c>
      <c r="L175" s="43">
        <v>501</v>
      </c>
      <c r="M175" s="43">
        <v>3503</v>
      </c>
      <c r="N175" s="44">
        <v>4024</v>
      </c>
      <c r="O175" s="43">
        <v>5</v>
      </c>
      <c r="P175" s="43">
        <v>180</v>
      </c>
      <c r="Q175" s="43">
        <v>931</v>
      </c>
      <c r="R175" s="44">
        <v>1116</v>
      </c>
      <c r="S175" s="43">
        <v>3</v>
      </c>
      <c r="T175" s="43">
        <v>115</v>
      </c>
      <c r="U175" s="43">
        <v>493</v>
      </c>
      <c r="V175" s="44">
        <v>611</v>
      </c>
    </row>
    <row r="176" spans="1:22" x14ac:dyDescent="0.3">
      <c r="A176" t="s">
        <v>1425</v>
      </c>
      <c r="B176" s="31" t="s">
        <v>766</v>
      </c>
      <c r="C176" t="s">
        <v>767</v>
      </c>
      <c r="D176" t="s">
        <v>1426</v>
      </c>
      <c r="E176" t="s">
        <v>1060</v>
      </c>
      <c r="F176">
        <v>0.95279999999999998</v>
      </c>
      <c r="G176" s="77">
        <v>0</v>
      </c>
      <c r="H176" s="77">
        <v>0</v>
      </c>
      <c r="I176" t="s">
        <v>1077</v>
      </c>
      <c r="J176">
        <v>101059</v>
      </c>
      <c r="K176" s="43">
        <v>20</v>
      </c>
      <c r="L176" s="43">
        <v>501</v>
      </c>
      <c r="M176" s="43">
        <v>3503</v>
      </c>
      <c r="N176" s="44">
        <v>4024</v>
      </c>
      <c r="O176" s="43">
        <v>5</v>
      </c>
      <c r="P176" s="43">
        <v>180</v>
      </c>
      <c r="Q176" s="43">
        <v>931</v>
      </c>
      <c r="R176" s="44">
        <v>1116</v>
      </c>
      <c r="S176" s="43">
        <v>3</v>
      </c>
      <c r="T176" s="43">
        <v>115</v>
      </c>
      <c r="U176" s="43">
        <v>493</v>
      </c>
      <c r="V176" s="44">
        <v>611</v>
      </c>
    </row>
    <row r="177" spans="1:22" x14ac:dyDescent="0.3">
      <c r="A177" t="s">
        <v>1427</v>
      </c>
      <c r="B177" s="31" t="s">
        <v>768</v>
      </c>
      <c r="C177" t="s">
        <v>769</v>
      </c>
      <c r="D177" t="s">
        <v>1428</v>
      </c>
      <c r="E177" t="s">
        <v>1056</v>
      </c>
      <c r="F177">
        <v>0.98570000000000002</v>
      </c>
      <c r="G177" s="77">
        <v>0</v>
      </c>
      <c r="H177" s="77">
        <v>0</v>
      </c>
      <c r="I177" t="s">
        <v>1077</v>
      </c>
      <c r="J177">
        <v>158629</v>
      </c>
      <c r="K177" s="43">
        <v>28</v>
      </c>
      <c r="L177" s="43">
        <v>36</v>
      </c>
      <c r="M177" s="43">
        <v>60</v>
      </c>
      <c r="N177" s="44">
        <v>124</v>
      </c>
      <c r="O177" s="43">
        <v>9</v>
      </c>
      <c r="P177" s="43">
        <v>0</v>
      </c>
      <c r="Q177" s="43">
        <v>0</v>
      </c>
      <c r="R177" s="44">
        <v>9</v>
      </c>
      <c r="S177" s="43">
        <v>4</v>
      </c>
      <c r="T177" s="43">
        <v>0</v>
      </c>
      <c r="U177" s="43">
        <v>0</v>
      </c>
      <c r="V177" s="44">
        <v>4</v>
      </c>
    </row>
    <row r="178" spans="1:22" x14ac:dyDescent="0.3">
      <c r="A178" t="s">
        <v>1429</v>
      </c>
      <c r="B178" s="31" t="s">
        <v>770</v>
      </c>
      <c r="C178" t="s">
        <v>771</v>
      </c>
      <c r="D178" t="s">
        <v>1430</v>
      </c>
      <c r="E178" t="s">
        <v>1060</v>
      </c>
      <c r="F178">
        <v>0.61780000000000002</v>
      </c>
      <c r="G178" s="77">
        <v>0</v>
      </c>
      <c r="H178" s="77">
        <v>0</v>
      </c>
      <c r="I178" t="s">
        <v>1077</v>
      </c>
      <c r="J178">
        <v>3017156</v>
      </c>
      <c r="K178" s="43">
        <v>2</v>
      </c>
      <c r="L178" s="43">
        <v>84</v>
      </c>
      <c r="M178" s="43">
        <v>305</v>
      </c>
      <c r="N178" s="44">
        <v>391</v>
      </c>
      <c r="O178" s="43">
        <v>0</v>
      </c>
      <c r="P178" s="43">
        <v>21</v>
      </c>
      <c r="Q178" s="43">
        <v>10</v>
      </c>
      <c r="R178" s="44">
        <v>31</v>
      </c>
      <c r="S178" s="43">
        <v>0</v>
      </c>
      <c r="T178" s="43">
        <v>17</v>
      </c>
      <c r="U178" s="43">
        <v>7</v>
      </c>
      <c r="V178" s="44">
        <v>24</v>
      </c>
    </row>
    <row r="179" spans="1:22" x14ac:dyDescent="0.3">
      <c r="A179" t="s">
        <v>1431</v>
      </c>
      <c r="B179" s="31" t="s">
        <v>772</v>
      </c>
      <c r="C179" t="s">
        <v>773</v>
      </c>
      <c r="D179" t="s">
        <v>1432</v>
      </c>
      <c r="E179" t="s">
        <v>1056</v>
      </c>
      <c r="F179">
        <v>0.98040000000000005</v>
      </c>
      <c r="G179" s="77">
        <v>0</v>
      </c>
      <c r="H179" s="77">
        <v>0</v>
      </c>
      <c r="I179" t="s">
        <v>1077</v>
      </c>
      <c r="J179">
        <v>591320</v>
      </c>
      <c r="K179" s="43">
        <v>0</v>
      </c>
      <c r="L179" s="43">
        <v>0</v>
      </c>
      <c r="M179" s="43">
        <v>1</v>
      </c>
      <c r="N179" s="44">
        <v>1</v>
      </c>
      <c r="O179" s="43">
        <v>0</v>
      </c>
      <c r="P179" s="43">
        <v>0</v>
      </c>
      <c r="Q179" s="43">
        <v>0</v>
      </c>
      <c r="R179" s="44">
        <v>0</v>
      </c>
      <c r="S179" s="43">
        <v>0</v>
      </c>
      <c r="T179" s="43">
        <v>0</v>
      </c>
      <c r="U179" s="43">
        <v>0</v>
      </c>
      <c r="V179" s="44">
        <v>0</v>
      </c>
    </row>
    <row r="180" spans="1:22" x14ac:dyDescent="0.3">
      <c r="A180" t="s">
        <v>1433</v>
      </c>
      <c r="B180" s="31" t="s">
        <v>774</v>
      </c>
      <c r="C180" t="s">
        <v>775</v>
      </c>
      <c r="D180" t="s">
        <v>1434</v>
      </c>
      <c r="E180" t="s">
        <v>1119</v>
      </c>
      <c r="F180">
        <v>0.94159999999999999</v>
      </c>
      <c r="G180" s="77">
        <v>0</v>
      </c>
      <c r="H180" s="77">
        <v>0</v>
      </c>
      <c r="I180" t="s">
        <v>1077</v>
      </c>
      <c r="J180">
        <v>91669</v>
      </c>
      <c r="K180" s="43">
        <v>0</v>
      </c>
      <c r="L180" s="43">
        <v>0</v>
      </c>
      <c r="M180" s="43">
        <v>0</v>
      </c>
      <c r="N180" s="44">
        <v>0</v>
      </c>
      <c r="O180" s="43">
        <v>0</v>
      </c>
      <c r="P180" s="43">
        <v>0</v>
      </c>
      <c r="Q180" s="43">
        <v>0</v>
      </c>
      <c r="R180" s="44">
        <v>0</v>
      </c>
      <c r="S180" s="43">
        <v>0</v>
      </c>
      <c r="T180" s="43">
        <v>0</v>
      </c>
      <c r="U180" s="43">
        <v>0</v>
      </c>
      <c r="V180" s="44">
        <v>0</v>
      </c>
    </row>
    <row r="181" spans="1:22" x14ac:dyDescent="0.3">
      <c r="A181" t="s">
        <v>1435</v>
      </c>
      <c r="B181" s="31" t="s">
        <v>776</v>
      </c>
      <c r="C181" t="s">
        <v>777</v>
      </c>
      <c r="D181" t="s">
        <v>1436</v>
      </c>
      <c r="E181" t="s">
        <v>1060</v>
      </c>
      <c r="F181">
        <v>0.96519999999999995</v>
      </c>
      <c r="G181" s="77">
        <v>0</v>
      </c>
      <c r="H181" s="77">
        <v>0</v>
      </c>
      <c r="I181" t="s">
        <v>1077</v>
      </c>
      <c r="J181">
        <v>104942</v>
      </c>
      <c r="K181" s="43">
        <v>0</v>
      </c>
      <c r="L181" s="43">
        <v>0</v>
      </c>
      <c r="M181" s="43">
        <v>14</v>
      </c>
      <c r="N181" s="44">
        <v>14</v>
      </c>
      <c r="O181" s="43">
        <v>0</v>
      </c>
      <c r="P181" s="43">
        <v>0</v>
      </c>
      <c r="Q181" s="43">
        <v>0</v>
      </c>
      <c r="R181" s="44">
        <v>0</v>
      </c>
      <c r="S181" s="43">
        <v>0</v>
      </c>
      <c r="T181" s="43">
        <v>0</v>
      </c>
      <c r="U181" s="43">
        <v>0</v>
      </c>
      <c r="V181" s="44">
        <v>0</v>
      </c>
    </row>
    <row r="182" spans="1:22" x14ac:dyDescent="0.3">
      <c r="A182" t="s">
        <v>1437</v>
      </c>
      <c r="B182" s="31" t="s">
        <v>226</v>
      </c>
      <c r="C182" t="s">
        <v>227</v>
      </c>
      <c r="D182" t="s">
        <v>1438</v>
      </c>
      <c r="E182" t="s">
        <v>1060</v>
      </c>
      <c r="F182">
        <v>0.98839999999999995</v>
      </c>
      <c r="G182" s="77">
        <v>0</v>
      </c>
      <c r="H182" s="77">
        <v>0</v>
      </c>
      <c r="I182" t="s">
        <v>1092</v>
      </c>
      <c r="J182">
        <v>36159</v>
      </c>
      <c r="K182" s="43">
        <v>4</v>
      </c>
      <c r="L182" s="43">
        <v>2</v>
      </c>
      <c r="M182" s="43">
        <v>137</v>
      </c>
      <c r="N182" s="44">
        <v>143</v>
      </c>
      <c r="O182" s="43">
        <v>1</v>
      </c>
      <c r="P182" s="43">
        <v>0</v>
      </c>
      <c r="Q182" s="43">
        <v>10</v>
      </c>
      <c r="R182" s="44">
        <v>11</v>
      </c>
      <c r="S182" s="43">
        <v>0</v>
      </c>
      <c r="T182" s="43">
        <v>0</v>
      </c>
      <c r="U182" s="43">
        <v>6</v>
      </c>
      <c r="V182" s="44">
        <v>6</v>
      </c>
    </row>
    <row r="183" spans="1:22" x14ac:dyDescent="0.3">
      <c r="A183" t="s">
        <v>1439</v>
      </c>
      <c r="B183" s="31" t="s">
        <v>851</v>
      </c>
      <c r="C183" t="s">
        <v>852</v>
      </c>
      <c r="D183" t="s">
        <v>1440</v>
      </c>
      <c r="E183" t="s">
        <v>1119</v>
      </c>
      <c r="G183" s="77">
        <v>1</v>
      </c>
      <c r="H183" s="77">
        <v>1</v>
      </c>
      <c r="I183" t="s">
        <v>1092</v>
      </c>
      <c r="J183" t="s">
        <v>1240</v>
      </c>
      <c r="K183" s="43">
        <v>0</v>
      </c>
      <c r="L183" s="43">
        <v>0</v>
      </c>
      <c r="M183" s="43">
        <v>0</v>
      </c>
      <c r="N183" s="44">
        <v>0</v>
      </c>
      <c r="O183" s="43">
        <v>0</v>
      </c>
      <c r="P183" s="43">
        <v>0</v>
      </c>
      <c r="Q183" s="43">
        <v>0</v>
      </c>
      <c r="R183" s="44">
        <v>0</v>
      </c>
      <c r="S183" s="43">
        <v>0</v>
      </c>
      <c r="T183" s="43">
        <v>0</v>
      </c>
      <c r="U183" s="43">
        <v>0</v>
      </c>
      <c r="V183" s="44">
        <v>0</v>
      </c>
    </row>
    <row r="184" spans="1:22" x14ac:dyDescent="0.3">
      <c r="A184" t="s">
        <v>1441</v>
      </c>
      <c r="B184" s="31" t="s">
        <v>879</v>
      </c>
      <c r="C184" t="s">
        <v>880</v>
      </c>
      <c r="D184" t="s">
        <v>1442</v>
      </c>
      <c r="E184" t="s">
        <v>1056</v>
      </c>
      <c r="F184">
        <v>0.9526</v>
      </c>
      <c r="G184" s="77">
        <v>0</v>
      </c>
      <c r="H184" s="77">
        <v>0</v>
      </c>
      <c r="I184" t="s">
        <v>1064</v>
      </c>
      <c r="J184">
        <v>109053</v>
      </c>
      <c r="K184" s="43">
        <v>0</v>
      </c>
      <c r="L184" s="43">
        <v>0</v>
      </c>
      <c r="M184" s="43">
        <v>0</v>
      </c>
      <c r="N184" s="44">
        <v>0</v>
      </c>
      <c r="O184" s="43">
        <v>0</v>
      </c>
      <c r="P184" s="43">
        <v>0</v>
      </c>
      <c r="Q184" s="43">
        <v>0</v>
      </c>
      <c r="R184" s="44">
        <v>0</v>
      </c>
      <c r="S184" s="43">
        <v>0</v>
      </c>
      <c r="T184" s="43">
        <v>0</v>
      </c>
      <c r="U184" s="43">
        <v>0</v>
      </c>
      <c r="V184" s="44">
        <v>0</v>
      </c>
    </row>
    <row r="185" spans="1:22" x14ac:dyDescent="0.3">
      <c r="A185" t="s">
        <v>1443</v>
      </c>
      <c r="B185" s="31" t="s">
        <v>792</v>
      </c>
      <c r="C185" t="s">
        <v>793</v>
      </c>
      <c r="D185" t="s">
        <v>1444</v>
      </c>
      <c r="E185" t="s">
        <v>1060</v>
      </c>
      <c r="F185">
        <v>0.97009999999999996</v>
      </c>
      <c r="G185" s="77">
        <v>0</v>
      </c>
      <c r="H185" s="77">
        <v>0</v>
      </c>
      <c r="I185" t="s">
        <v>1116</v>
      </c>
      <c r="J185">
        <v>91678</v>
      </c>
      <c r="K185" s="43">
        <v>23</v>
      </c>
      <c r="L185" s="43">
        <v>153</v>
      </c>
      <c r="M185" s="43">
        <v>153</v>
      </c>
      <c r="N185" s="44">
        <v>329</v>
      </c>
      <c r="O185" s="43">
        <v>8</v>
      </c>
      <c r="P185" s="43">
        <v>88</v>
      </c>
      <c r="Q185" s="43">
        <v>47</v>
      </c>
      <c r="R185" s="44">
        <v>143</v>
      </c>
      <c r="S185" s="43">
        <v>6</v>
      </c>
      <c r="T185" s="43">
        <v>57</v>
      </c>
      <c r="U185" s="43">
        <v>31</v>
      </c>
      <c r="V185" s="44">
        <v>94</v>
      </c>
    </row>
    <row r="186" spans="1:22" x14ac:dyDescent="0.3">
      <c r="A186" t="s">
        <v>1445</v>
      </c>
      <c r="B186" s="31" t="s">
        <v>859</v>
      </c>
      <c r="C186" t="s">
        <v>860</v>
      </c>
      <c r="D186" t="s">
        <v>1446</v>
      </c>
      <c r="E186" t="s">
        <v>1119</v>
      </c>
      <c r="G186" s="77">
        <v>1</v>
      </c>
      <c r="H186" s="77">
        <v>0</v>
      </c>
      <c r="I186" t="s">
        <v>1092</v>
      </c>
      <c r="J186" t="s">
        <v>1240</v>
      </c>
      <c r="K186" s="43">
        <v>0</v>
      </c>
      <c r="L186" s="43">
        <v>0</v>
      </c>
      <c r="M186" s="43">
        <v>0</v>
      </c>
      <c r="N186" s="44">
        <v>0</v>
      </c>
      <c r="O186" s="43">
        <v>0</v>
      </c>
      <c r="P186" s="43">
        <v>0</v>
      </c>
      <c r="Q186" s="43">
        <v>0</v>
      </c>
      <c r="R186" s="44">
        <v>0</v>
      </c>
      <c r="S186" s="43">
        <v>0</v>
      </c>
      <c r="T186" s="43">
        <v>0</v>
      </c>
      <c r="U186" s="43">
        <v>0</v>
      </c>
      <c r="V186" s="44">
        <v>0</v>
      </c>
    </row>
    <row r="187" spans="1:22" x14ac:dyDescent="0.3">
      <c r="A187" t="s">
        <v>1447</v>
      </c>
      <c r="B187" s="31" t="s">
        <v>796</v>
      </c>
      <c r="C187" t="s">
        <v>797</v>
      </c>
      <c r="D187" t="s">
        <v>1448</v>
      </c>
      <c r="E187" t="s">
        <v>1056</v>
      </c>
      <c r="F187">
        <v>0.74750000000000005</v>
      </c>
      <c r="G187" s="77">
        <v>0</v>
      </c>
      <c r="H187" s="77">
        <v>0</v>
      </c>
      <c r="I187" t="s">
        <v>1074</v>
      </c>
      <c r="J187">
        <v>10382659</v>
      </c>
      <c r="K187" s="43">
        <v>42</v>
      </c>
      <c r="L187" s="43">
        <v>1566</v>
      </c>
      <c r="M187" s="43">
        <v>4265</v>
      </c>
      <c r="N187" s="44">
        <v>5873</v>
      </c>
      <c r="O187" s="43">
        <v>12</v>
      </c>
      <c r="P187" s="43">
        <v>374</v>
      </c>
      <c r="Q187" s="43">
        <v>398</v>
      </c>
      <c r="R187" s="44">
        <v>784</v>
      </c>
      <c r="S187" s="43">
        <v>5</v>
      </c>
      <c r="T187" s="43">
        <v>254</v>
      </c>
      <c r="U187" s="43">
        <v>171</v>
      </c>
      <c r="V187" s="44">
        <v>430</v>
      </c>
    </row>
    <row r="188" spans="1:22" x14ac:dyDescent="0.3">
      <c r="A188" t="s">
        <v>1449</v>
      </c>
      <c r="B188" s="31" t="s">
        <v>6</v>
      </c>
      <c r="C188" t="s">
        <v>802</v>
      </c>
      <c r="D188" t="s">
        <v>1450</v>
      </c>
      <c r="E188" t="s">
        <v>1056</v>
      </c>
      <c r="F188">
        <v>0.95250000000000001</v>
      </c>
      <c r="G188" s="77">
        <v>0</v>
      </c>
      <c r="H188" s="77">
        <v>0</v>
      </c>
      <c r="I188" t="s">
        <v>1057</v>
      </c>
      <c r="J188">
        <v>22833341</v>
      </c>
      <c r="K188" s="43">
        <v>0</v>
      </c>
      <c r="L188" s="43">
        <v>0</v>
      </c>
      <c r="M188" s="43">
        <v>1</v>
      </c>
      <c r="N188" s="44">
        <v>1</v>
      </c>
      <c r="O188" s="43">
        <v>0</v>
      </c>
      <c r="P188" s="43">
        <v>0</v>
      </c>
      <c r="Q188" s="43">
        <v>0</v>
      </c>
      <c r="R188" s="44">
        <v>0</v>
      </c>
      <c r="S188" s="43">
        <v>0</v>
      </c>
      <c r="T188" s="43">
        <v>0</v>
      </c>
      <c r="U188" s="43">
        <v>0</v>
      </c>
      <c r="V188" s="44">
        <v>0</v>
      </c>
    </row>
    <row r="189" spans="1:22" x14ac:dyDescent="0.3">
      <c r="A189" t="s">
        <v>1451</v>
      </c>
      <c r="B189" s="31" t="s">
        <v>901</v>
      </c>
      <c r="C189" t="s">
        <v>902</v>
      </c>
      <c r="D189" t="s">
        <v>1452</v>
      </c>
      <c r="E189" t="s">
        <v>1056</v>
      </c>
      <c r="F189">
        <v>0.99539999999999995</v>
      </c>
      <c r="G189" s="77">
        <v>0</v>
      </c>
      <c r="H189" s="77">
        <v>1</v>
      </c>
      <c r="I189" t="s">
        <v>1092</v>
      </c>
      <c r="J189">
        <v>45472</v>
      </c>
      <c r="K189" s="43">
        <v>9</v>
      </c>
      <c r="L189" s="43">
        <v>58</v>
      </c>
      <c r="M189" s="43">
        <v>165</v>
      </c>
      <c r="N189" s="44">
        <v>232</v>
      </c>
      <c r="O189" s="43">
        <v>4</v>
      </c>
      <c r="P189" s="43">
        <v>16</v>
      </c>
      <c r="Q189" s="43">
        <v>58</v>
      </c>
      <c r="R189" s="44">
        <v>78</v>
      </c>
      <c r="S189" s="43">
        <v>1</v>
      </c>
      <c r="T189" s="43">
        <v>11</v>
      </c>
      <c r="U189" s="43">
        <v>22</v>
      </c>
      <c r="V189" s="44">
        <v>34</v>
      </c>
    </row>
    <row r="190" spans="1:22" x14ac:dyDescent="0.3">
      <c r="A190" t="s">
        <v>1453</v>
      </c>
      <c r="B190" s="31" t="s">
        <v>7</v>
      </c>
      <c r="C190" t="s">
        <v>812</v>
      </c>
      <c r="D190" t="s">
        <v>1454</v>
      </c>
      <c r="E190" t="s">
        <v>1060</v>
      </c>
      <c r="F190">
        <v>0.67269999999999996</v>
      </c>
      <c r="G190" s="77">
        <v>0</v>
      </c>
      <c r="H190" s="77">
        <v>0</v>
      </c>
      <c r="I190" t="s">
        <v>1057</v>
      </c>
      <c r="J190">
        <v>6537497</v>
      </c>
      <c r="K190" s="43">
        <v>71</v>
      </c>
      <c r="L190" s="43">
        <v>108</v>
      </c>
      <c r="M190" s="43">
        <v>45</v>
      </c>
      <c r="N190" s="44">
        <v>224</v>
      </c>
      <c r="O190" s="43">
        <v>6</v>
      </c>
      <c r="P190" s="43">
        <v>5</v>
      </c>
      <c r="Q190" s="43">
        <v>0</v>
      </c>
      <c r="R190" s="44">
        <v>11</v>
      </c>
      <c r="S190" s="43">
        <v>6</v>
      </c>
      <c r="T190" s="43">
        <v>3</v>
      </c>
      <c r="U190" s="43">
        <v>0</v>
      </c>
      <c r="V190" s="44">
        <v>9</v>
      </c>
    </row>
    <row r="191" spans="1:22" x14ac:dyDescent="0.3">
      <c r="A191" t="s">
        <v>1455</v>
      </c>
      <c r="B191" s="31" t="s">
        <v>815</v>
      </c>
      <c r="C191" t="s">
        <v>816</v>
      </c>
      <c r="D191" t="s">
        <v>1456</v>
      </c>
      <c r="E191" t="s">
        <v>1060</v>
      </c>
      <c r="F191">
        <v>0.99539999999999995</v>
      </c>
      <c r="G191" s="77">
        <v>0</v>
      </c>
      <c r="H191" s="77">
        <v>0</v>
      </c>
      <c r="I191" t="s">
        <v>1092</v>
      </c>
      <c r="J191">
        <v>45472</v>
      </c>
      <c r="K191" s="43">
        <v>9</v>
      </c>
      <c r="L191" s="43">
        <v>58</v>
      </c>
      <c r="M191" s="43">
        <v>165</v>
      </c>
      <c r="N191" s="44">
        <v>232</v>
      </c>
      <c r="O191" s="43">
        <v>4</v>
      </c>
      <c r="P191" s="43">
        <v>16</v>
      </c>
      <c r="Q191" s="43">
        <v>58</v>
      </c>
      <c r="R191" s="44">
        <v>78</v>
      </c>
      <c r="S191" s="43">
        <v>1</v>
      </c>
      <c r="T191" s="43">
        <v>11</v>
      </c>
      <c r="U191" s="43">
        <v>22</v>
      </c>
      <c r="V191" s="44">
        <v>34</v>
      </c>
    </row>
    <row r="192" spans="1:22" x14ac:dyDescent="0.3">
      <c r="A192" t="s">
        <v>1457</v>
      </c>
      <c r="B192" s="31" t="s">
        <v>300</v>
      </c>
      <c r="C192" t="s">
        <v>301</v>
      </c>
      <c r="D192" t="s">
        <v>1458</v>
      </c>
      <c r="E192" t="s">
        <v>1119</v>
      </c>
      <c r="F192">
        <v>0.98740000000000006</v>
      </c>
      <c r="G192" s="77">
        <v>1</v>
      </c>
      <c r="H192" s="77">
        <v>0</v>
      </c>
      <c r="I192" t="s">
        <v>1064</v>
      </c>
      <c r="J192">
        <v>23698011</v>
      </c>
      <c r="K192" s="43">
        <v>0</v>
      </c>
      <c r="L192" s="43">
        <v>0</v>
      </c>
      <c r="M192" s="43">
        <v>0</v>
      </c>
      <c r="N192" s="44">
        <v>0</v>
      </c>
      <c r="O192" s="43">
        <v>0</v>
      </c>
      <c r="P192" s="43">
        <v>0</v>
      </c>
      <c r="Q192" s="43">
        <v>0</v>
      </c>
      <c r="R192" s="44">
        <v>0</v>
      </c>
      <c r="S192" s="43">
        <v>0</v>
      </c>
      <c r="T192" s="43">
        <v>0</v>
      </c>
      <c r="U192" s="43">
        <v>0</v>
      </c>
      <c r="V192" s="44">
        <v>0</v>
      </c>
    </row>
    <row r="193" spans="1:22" x14ac:dyDescent="0.3">
      <c r="A193" t="s">
        <v>1459</v>
      </c>
      <c r="B193" s="31" t="s">
        <v>228</v>
      </c>
      <c r="C193" t="s">
        <v>229</v>
      </c>
      <c r="D193" t="s">
        <v>1460</v>
      </c>
      <c r="E193" t="s">
        <v>1119</v>
      </c>
      <c r="F193">
        <v>0.95699999999999996</v>
      </c>
      <c r="G193" s="77">
        <v>0</v>
      </c>
      <c r="H193" s="77">
        <v>1</v>
      </c>
      <c r="I193" t="s">
        <v>1092</v>
      </c>
      <c r="J193">
        <v>15509891</v>
      </c>
      <c r="K193" s="43">
        <v>0</v>
      </c>
      <c r="L193" s="43">
        <v>0</v>
      </c>
      <c r="M193" s="43">
        <v>0</v>
      </c>
      <c r="N193" s="44">
        <v>0</v>
      </c>
      <c r="O193" s="43">
        <v>0</v>
      </c>
      <c r="P193" s="43">
        <v>0</v>
      </c>
      <c r="Q193" s="43">
        <v>0</v>
      </c>
      <c r="R193" s="44">
        <v>0</v>
      </c>
      <c r="S193" s="43">
        <v>0</v>
      </c>
      <c r="T193" s="43">
        <v>0</v>
      </c>
      <c r="U193" s="43">
        <v>0</v>
      </c>
      <c r="V193" s="44">
        <v>0</v>
      </c>
    </row>
    <row r="194" spans="1:22" x14ac:dyDescent="0.3">
      <c r="A194" t="s">
        <v>1461</v>
      </c>
      <c r="B194" s="31" t="s">
        <v>895</v>
      </c>
      <c r="C194" t="s">
        <v>896</v>
      </c>
      <c r="D194" t="s">
        <v>1462</v>
      </c>
      <c r="E194" t="s">
        <v>1056</v>
      </c>
      <c r="F194">
        <v>0.98880000000000001</v>
      </c>
      <c r="G194" s="77">
        <v>0</v>
      </c>
      <c r="H194" s="77">
        <v>0</v>
      </c>
      <c r="I194" t="s">
        <v>1064</v>
      </c>
      <c r="J194">
        <v>47815</v>
      </c>
      <c r="K194" s="43">
        <v>4</v>
      </c>
      <c r="L194" s="43">
        <v>0</v>
      </c>
      <c r="M194" s="43">
        <v>5</v>
      </c>
      <c r="N194" s="44">
        <v>9</v>
      </c>
      <c r="O194" s="43">
        <v>1</v>
      </c>
      <c r="P194" s="43">
        <v>0</v>
      </c>
      <c r="Q194" s="43">
        <v>5</v>
      </c>
      <c r="R194" s="44">
        <v>6</v>
      </c>
      <c r="S194" s="43">
        <v>1</v>
      </c>
      <c r="T194" s="43">
        <v>0</v>
      </c>
      <c r="U194" s="43">
        <v>5</v>
      </c>
      <c r="V194" s="44">
        <v>6</v>
      </c>
    </row>
    <row r="195" spans="1:22" x14ac:dyDescent="0.3">
      <c r="A195" t="s">
        <v>1463</v>
      </c>
      <c r="B195" s="31" t="s">
        <v>310</v>
      </c>
      <c r="C195" t="s">
        <v>311</v>
      </c>
      <c r="D195" t="s">
        <v>1464</v>
      </c>
      <c r="E195" t="s">
        <v>1119</v>
      </c>
      <c r="F195">
        <v>0.98740000000000006</v>
      </c>
      <c r="G195" s="77">
        <v>1</v>
      </c>
      <c r="H195" s="77">
        <v>0</v>
      </c>
      <c r="I195" t="s">
        <v>1064</v>
      </c>
      <c r="J195">
        <v>90474582</v>
      </c>
      <c r="K195" s="43">
        <v>0</v>
      </c>
      <c r="L195" s="43">
        <v>0</v>
      </c>
      <c r="M195" s="43">
        <v>0</v>
      </c>
      <c r="N195" s="44">
        <v>0</v>
      </c>
      <c r="O195" s="43">
        <v>0</v>
      </c>
      <c r="P195" s="43">
        <v>0</v>
      </c>
      <c r="Q195" s="43">
        <v>0</v>
      </c>
      <c r="R195" s="44">
        <v>0</v>
      </c>
      <c r="S195" s="43">
        <v>0</v>
      </c>
      <c r="T195" s="43">
        <v>0</v>
      </c>
      <c r="U195" s="43">
        <v>0</v>
      </c>
      <c r="V195" s="44">
        <v>0</v>
      </c>
    </row>
    <row r="196" spans="1:22" x14ac:dyDescent="0.3">
      <c r="A196" t="s">
        <v>1465</v>
      </c>
      <c r="B196" s="31" t="s">
        <v>825</v>
      </c>
      <c r="C196" t="s">
        <v>826</v>
      </c>
      <c r="D196" t="s">
        <v>1466</v>
      </c>
      <c r="E196" t="s">
        <v>1060</v>
      </c>
      <c r="F196">
        <v>0.95730000000000004</v>
      </c>
      <c r="G196" s="77">
        <v>0</v>
      </c>
      <c r="H196" s="77">
        <v>0</v>
      </c>
      <c r="I196" t="s">
        <v>1069</v>
      </c>
      <c r="J196">
        <v>105380</v>
      </c>
      <c r="K196" s="43">
        <v>2</v>
      </c>
      <c r="L196" s="43">
        <v>51</v>
      </c>
      <c r="M196" s="43">
        <v>21</v>
      </c>
      <c r="N196" s="44">
        <v>74</v>
      </c>
      <c r="O196" s="43">
        <v>1</v>
      </c>
      <c r="P196" s="43">
        <v>8</v>
      </c>
      <c r="Q196" s="43">
        <v>0</v>
      </c>
      <c r="R196" s="44">
        <v>9</v>
      </c>
      <c r="S196" s="43">
        <v>0</v>
      </c>
      <c r="T196" s="43">
        <v>0</v>
      </c>
      <c r="U196" s="43">
        <v>0</v>
      </c>
      <c r="V196" s="44">
        <v>0</v>
      </c>
    </row>
    <row r="197" spans="1:22" x14ac:dyDescent="0.3">
      <c r="A197" t="s">
        <v>1467</v>
      </c>
      <c r="B197" s="31" t="s">
        <v>829</v>
      </c>
      <c r="C197" t="s">
        <v>830</v>
      </c>
      <c r="D197" t="s">
        <v>1468</v>
      </c>
      <c r="E197" t="s">
        <v>1060</v>
      </c>
      <c r="F197">
        <v>0.99180000000000001</v>
      </c>
      <c r="G197" s="77">
        <v>0</v>
      </c>
      <c r="H197" s="77">
        <v>0</v>
      </c>
      <c r="I197" t="s">
        <v>1077</v>
      </c>
      <c r="J197">
        <v>49972</v>
      </c>
      <c r="K197" s="43">
        <v>0</v>
      </c>
      <c r="L197" s="43">
        <v>0</v>
      </c>
      <c r="M197" s="43">
        <v>0</v>
      </c>
      <c r="N197" s="44">
        <v>0</v>
      </c>
      <c r="O197" s="43">
        <v>0</v>
      </c>
      <c r="P197" s="43">
        <v>0</v>
      </c>
      <c r="Q197" s="43">
        <v>0</v>
      </c>
      <c r="R197" s="44">
        <v>0</v>
      </c>
      <c r="S197" s="43">
        <v>0</v>
      </c>
      <c r="T197" s="43">
        <v>0</v>
      </c>
      <c r="U197" s="43">
        <v>0</v>
      </c>
      <c r="V197" s="44">
        <v>0</v>
      </c>
    </row>
    <row r="198" spans="1:22" x14ac:dyDescent="0.3">
      <c r="A198" t="s">
        <v>1469</v>
      </c>
      <c r="B198" s="31" t="s">
        <v>910</v>
      </c>
      <c r="C198" t="s">
        <v>911</v>
      </c>
      <c r="D198" t="s">
        <v>1470</v>
      </c>
      <c r="E198" t="s">
        <v>1056</v>
      </c>
      <c r="F198">
        <v>0.99180000000000001</v>
      </c>
      <c r="G198" s="77">
        <v>0</v>
      </c>
      <c r="H198" s="77">
        <v>1</v>
      </c>
      <c r="I198" t="s">
        <v>1092</v>
      </c>
      <c r="J198">
        <v>3290414</v>
      </c>
      <c r="K198" s="43">
        <v>0</v>
      </c>
      <c r="L198" s="43">
        <v>0</v>
      </c>
      <c r="M198" s="43">
        <v>1</v>
      </c>
      <c r="N198" s="44">
        <v>1</v>
      </c>
      <c r="O198" s="43">
        <v>0</v>
      </c>
      <c r="P198" s="43">
        <v>0</v>
      </c>
      <c r="Q198" s="43">
        <v>0</v>
      </c>
      <c r="R198" s="44">
        <v>0</v>
      </c>
      <c r="S198" s="43">
        <v>0</v>
      </c>
      <c r="T198" s="43">
        <v>0</v>
      </c>
      <c r="U198" s="43">
        <v>0</v>
      </c>
      <c r="V198" s="44">
        <v>0</v>
      </c>
    </row>
    <row r="199" spans="1:22" x14ac:dyDescent="0.3">
      <c r="A199" t="s">
        <v>1471</v>
      </c>
      <c r="B199" s="31" t="s">
        <v>833</v>
      </c>
      <c r="C199" t="s">
        <v>834</v>
      </c>
      <c r="D199" t="s">
        <v>1472</v>
      </c>
      <c r="E199" t="s">
        <v>1060</v>
      </c>
      <c r="F199">
        <v>0.98040000000000005</v>
      </c>
      <c r="G199" s="77">
        <v>0</v>
      </c>
      <c r="H199" s="77">
        <v>0</v>
      </c>
      <c r="I199" t="s">
        <v>1077</v>
      </c>
      <c r="J199">
        <v>49996</v>
      </c>
      <c r="K199" s="43">
        <v>0</v>
      </c>
      <c r="L199" s="43">
        <v>0</v>
      </c>
      <c r="M199" s="43">
        <v>0</v>
      </c>
      <c r="N199" s="44">
        <v>0</v>
      </c>
      <c r="O199" s="43">
        <v>0</v>
      </c>
      <c r="P199" s="43">
        <v>0</v>
      </c>
      <c r="Q199" s="43">
        <v>0</v>
      </c>
      <c r="R199" s="44">
        <v>0</v>
      </c>
      <c r="S199" s="43">
        <v>0</v>
      </c>
      <c r="T199" s="43">
        <v>0</v>
      </c>
      <c r="U199" s="43">
        <v>0</v>
      </c>
      <c r="V199" s="44">
        <v>0</v>
      </c>
    </row>
    <row r="200" spans="1:22" x14ac:dyDescent="0.3">
      <c r="A200" t="s">
        <v>1473</v>
      </c>
      <c r="B200" s="31" t="s">
        <v>835</v>
      </c>
      <c r="C200" t="s">
        <v>836</v>
      </c>
      <c r="D200" t="s">
        <v>1474</v>
      </c>
      <c r="E200" t="s">
        <v>1056</v>
      </c>
      <c r="F200">
        <v>0.98040000000000005</v>
      </c>
      <c r="G200" s="77">
        <v>0</v>
      </c>
      <c r="H200" s="77">
        <v>1</v>
      </c>
      <c r="I200" t="s">
        <v>1077</v>
      </c>
      <c r="J200">
        <v>107888</v>
      </c>
      <c r="K200" s="43">
        <v>0</v>
      </c>
      <c r="L200" s="43">
        <v>0</v>
      </c>
      <c r="M200" s="43">
        <v>0</v>
      </c>
      <c r="N200" s="44">
        <v>0</v>
      </c>
      <c r="O200" s="43">
        <v>0</v>
      </c>
      <c r="P200" s="43">
        <v>0</v>
      </c>
      <c r="Q200" s="43">
        <v>0</v>
      </c>
      <c r="R200" s="44">
        <v>0</v>
      </c>
      <c r="S200" s="43">
        <v>0</v>
      </c>
      <c r="T200" s="43">
        <v>0</v>
      </c>
      <c r="U200" s="43">
        <v>0</v>
      </c>
      <c r="V200" s="44">
        <v>0</v>
      </c>
    </row>
    <row r="201" spans="1:22" x14ac:dyDescent="0.3">
      <c r="A201" t="s">
        <v>1475</v>
      </c>
      <c r="B201" s="31" t="s">
        <v>837</v>
      </c>
      <c r="C201" t="s">
        <v>838</v>
      </c>
      <c r="D201" t="s">
        <v>1476</v>
      </c>
      <c r="E201" t="s">
        <v>1119</v>
      </c>
      <c r="F201">
        <v>0.99180000000000001</v>
      </c>
      <c r="G201" s="77">
        <v>0</v>
      </c>
      <c r="H201" s="77">
        <v>0</v>
      </c>
      <c r="I201" t="s">
        <v>1077</v>
      </c>
      <c r="J201">
        <v>119124</v>
      </c>
      <c r="K201" s="43">
        <v>0</v>
      </c>
      <c r="L201" s="43">
        <v>0</v>
      </c>
      <c r="M201" s="43">
        <v>0</v>
      </c>
      <c r="N201" s="44">
        <v>0</v>
      </c>
      <c r="O201" s="43">
        <v>0</v>
      </c>
      <c r="P201" s="43">
        <v>0</v>
      </c>
      <c r="Q201" s="43">
        <v>0</v>
      </c>
      <c r="R201" s="44">
        <v>0</v>
      </c>
      <c r="S201" s="43">
        <v>0</v>
      </c>
      <c r="T201" s="43">
        <v>0</v>
      </c>
      <c r="U201" s="43">
        <v>0</v>
      </c>
      <c r="V201" s="44">
        <v>0</v>
      </c>
    </row>
    <row r="202" spans="1:22" x14ac:dyDescent="0.3">
      <c r="A202" t="s">
        <v>1477</v>
      </c>
      <c r="B202" s="31" t="s">
        <v>839</v>
      </c>
      <c r="C202" t="s">
        <v>840</v>
      </c>
      <c r="D202" t="s">
        <v>1478</v>
      </c>
      <c r="E202" t="s">
        <v>1119</v>
      </c>
      <c r="F202">
        <v>0.99180000000000001</v>
      </c>
      <c r="G202" s="77">
        <v>0</v>
      </c>
      <c r="H202" s="77">
        <v>0</v>
      </c>
      <c r="I202" t="s">
        <v>1077</v>
      </c>
      <c r="J202">
        <v>108023</v>
      </c>
      <c r="K202" s="43">
        <v>0</v>
      </c>
      <c r="L202" s="43">
        <v>0</v>
      </c>
      <c r="M202" s="43">
        <v>0</v>
      </c>
      <c r="N202" s="44">
        <v>0</v>
      </c>
      <c r="O202" s="43">
        <v>0</v>
      </c>
      <c r="P202" s="43">
        <v>0</v>
      </c>
      <c r="Q202" s="43">
        <v>0</v>
      </c>
      <c r="R202" s="44">
        <v>0</v>
      </c>
      <c r="S202" s="43">
        <v>0</v>
      </c>
      <c r="T202" s="43">
        <v>0</v>
      </c>
      <c r="U202" s="43">
        <v>0</v>
      </c>
      <c r="V202" s="44">
        <v>0</v>
      </c>
    </row>
    <row r="203" spans="1:22" x14ac:dyDescent="0.3">
      <c r="A203" t="s">
        <v>1479</v>
      </c>
      <c r="B203" s="31" t="s">
        <v>841</v>
      </c>
      <c r="C203" t="s">
        <v>842</v>
      </c>
      <c r="D203" t="s">
        <v>1480</v>
      </c>
      <c r="E203" t="s">
        <v>1060</v>
      </c>
      <c r="F203">
        <v>0.99180000000000001</v>
      </c>
      <c r="G203" s="77">
        <v>0</v>
      </c>
      <c r="H203" s="77">
        <v>0</v>
      </c>
      <c r="I203" t="s">
        <v>1077</v>
      </c>
      <c r="J203">
        <v>119294</v>
      </c>
      <c r="K203" s="43">
        <v>8</v>
      </c>
      <c r="L203" s="43">
        <v>98</v>
      </c>
      <c r="M203" s="43">
        <v>121</v>
      </c>
      <c r="N203" s="44">
        <v>227</v>
      </c>
      <c r="O203" s="43">
        <v>2</v>
      </c>
      <c r="P203" s="43">
        <v>46</v>
      </c>
      <c r="Q203" s="43">
        <v>65</v>
      </c>
      <c r="R203" s="44">
        <v>113</v>
      </c>
      <c r="S203" s="43">
        <v>1</v>
      </c>
      <c r="T203" s="43">
        <v>32</v>
      </c>
      <c r="U203" s="43">
        <v>47</v>
      </c>
      <c r="V203" s="44">
        <v>80</v>
      </c>
    </row>
    <row r="204" spans="1:22" x14ac:dyDescent="0.3">
      <c r="A204" t="s">
        <v>1481</v>
      </c>
      <c r="B204" s="31" t="s">
        <v>8</v>
      </c>
      <c r="C204" t="s">
        <v>847</v>
      </c>
      <c r="D204" t="s">
        <v>1482</v>
      </c>
      <c r="E204" t="s">
        <v>1056</v>
      </c>
      <c r="G204" s="77">
        <v>0</v>
      </c>
      <c r="H204" s="77">
        <v>0</v>
      </c>
      <c r="I204" t="s">
        <v>1057</v>
      </c>
      <c r="J204" t="s">
        <v>1240</v>
      </c>
      <c r="K204" s="43">
        <v>0</v>
      </c>
      <c r="L204" s="43">
        <v>0</v>
      </c>
      <c r="M204" s="43">
        <v>0</v>
      </c>
      <c r="N204" s="44">
        <v>0</v>
      </c>
      <c r="O204" s="43">
        <v>0</v>
      </c>
      <c r="P204" s="43">
        <v>0</v>
      </c>
      <c r="Q204" s="43">
        <v>0</v>
      </c>
      <c r="R204" s="44">
        <v>0</v>
      </c>
      <c r="S204" s="43">
        <v>0</v>
      </c>
      <c r="T204" s="43">
        <v>0</v>
      </c>
      <c r="U204" s="43">
        <v>0</v>
      </c>
      <c r="V204" s="44">
        <v>0</v>
      </c>
    </row>
    <row r="205" spans="1:22" x14ac:dyDescent="0.3">
      <c r="A205" t="s">
        <v>1483</v>
      </c>
      <c r="B205" s="31" t="s">
        <v>9</v>
      </c>
      <c r="C205" t="s">
        <v>848</v>
      </c>
      <c r="D205" t="s">
        <v>1484</v>
      </c>
      <c r="E205" t="s">
        <v>1056</v>
      </c>
      <c r="F205">
        <v>0.87239999999999995</v>
      </c>
      <c r="G205" s="77">
        <v>0</v>
      </c>
      <c r="H205" s="77">
        <v>0</v>
      </c>
      <c r="I205" t="s">
        <v>1057</v>
      </c>
      <c r="J205">
        <v>6437560</v>
      </c>
      <c r="K205" s="43">
        <v>0</v>
      </c>
      <c r="L205" s="43">
        <v>0</v>
      </c>
      <c r="M205" s="43">
        <v>2</v>
      </c>
      <c r="N205" s="44">
        <v>2</v>
      </c>
      <c r="O205" s="43">
        <v>0</v>
      </c>
      <c r="P205" s="43">
        <v>0</v>
      </c>
      <c r="Q205" s="43">
        <v>0</v>
      </c>
      <c r="R205" s="44">
        <v>0</v>
      </c>
      <c r="S205" s="43">
        <v>0</v>
      </c>
      <c r="T205" s="43">
        <v>0</v>
      </c>
      <c r="U205" s="43">
        <v>0</v>
      </c>
      <c r="V205" s="44">
        <v>0</v>
      </c>
    </row>
    <row r="206" spans="1:22" x14ac:dyDescent="0.3">
      <c r="A206" t="s">
        <v>1485</v>
      </c>
      <c r="B206" s="31" t="s">
        <v>230</v>
      </c>
      <c r="C206" t="s">
        <v>231</v>
      </c>
      <c r="D206" t="s">
        <v>1486</v>
      </c>
      <c r="E206" t="s">
        <v>1060</v>
      </c>
      <c r="F206">
        <v>0.98839999999999995</v>
      </c>
      <c r="G206" s="77">
        <v>0</v>
      </c>
      <c r="H206" s="77">
        <v>0</v>
      </c>
      <c r="I206" t="s">
        <v>1092</v>
      </c>
      <c r="J206">
        <v>155166</v>
      </c>
      <c r="K206" s="43">
        <v>1</v>
      </c>
      <c r="L206" s="43">
        <v>0</v>
      </c>
      <c r="M206" s="43">
        <v>88</v>
      </c>
      <c r="N206" s="44">
        <v>89</v>
      </c>
      <c r="O206" s="43">
        <v>0</v>
      </c>
      <c r="P206" s="43">
        <v>0</v>
      </c>
      <c r="Q206" s="43">
        <v>3</v>
      </c>
      <c r="R206" s="44">
        <v>3</v>
      </c>
      <c r="S206" s="43">
        <v>0</v>
      </c>
      <c r="T206" s="43">
        <v>0</v>
      </c>
      <c r="U206" s="43">
        <v>1</v>
      </c>
      <c r="V206" s="44">
        <v>1</v>
      </c>
    </row>
    <row r="207" spans="1:22" x14ac:dyDescent="0.3">
      <c r="A207" t="s">
        <v>1487</v>
      </c>
      <c r="B207" s="31" t="s">
        <v>853</v>
      </c>
      <c r="C207" t="s">
        <v>854</v>
      </c>
      <c r="D207" t="s">
        <v>1488</v>
      </c>
      <c r="E207" t="s">
        <v>1060</v>
      </c>
      <c r="G207" s="77">
        <v>1</v>
      </c>
      <c r="H207" s="77">
        <v>0</v>
      </c>
      <c r="I207" t="s">
        <v>1057</v>
      </c>
      <c r="J207" t="s">
        <v>1240</v>
      </c>
      <c r="K207" s="43">
        <v>0</v>
      </c>
      <c r="L207" s="43">
        <v>0</v>
      </c>
      <c r="M207" s="43">
        <v>0</v>
      </c>
      <c r="N207" s="44">
        <v>0</v>
      </c>
      <c r="O207" s="43">
        <v>0</v>
      </c>
      <c r="P207" s="43">
        <v>0</v>
      </c>
      <c r="Q207" s="43">
        <v>0</v>
      </c>
      <c r="R207" s="44">
        <v>0</v>
      </c>
      <c r="S207" s="43">
        <v>0</v>
      </c>
      <c r="T207" s="43">
        <v>0</v>
      </c>
      <c r="U207" s="43">
        <v>0</v>
      </c>
      <c r="V207" s="44">
        <v>0</v>
      </c>
    </row>
    <row r="208" spans="1:22" x14ac:dyDescent="0.3">
      <c r="A208" t="s">
        <v>1489</v>
      </c>
      <c r="B208" s="31" t="s">
        <v>855</v>
      </c>
      <c r="C208" t="s">
        <v>856</v>
      </c>
      <c r="D208" t="s">
        <v>1490</v>
      </c>
      <c r="E208" t="s">
        <v>1060</v>
      </c>
      <c r="F208">
        <v>0.99539999999999995</v>
      </c>
      <c r="G208" s="77">
        <v>0</v>
      </c>
      <c r="H208" s="77">
        <v>0</v>
      </c>
      <c r="I208" t="s">
        <v>1092</v>
      </c>
      <c r="J208">
        <v>3034400</v>
      </c>
      <c r="K208" s="43">
        <v>10</v>
      </c>
      <c r="L208" s="43">
        <v>32</v>
      </c>
      <c r="M208" s="43">
        <v>69</v>
      </c>
      <c r="N208" s="44">
        <v>111</v>
      </c>
      <c r="O208" s="43">
        <v>2</v>
      </c>
      <c r="P208" s="43">
        <v>7</v>
      </c>
      <c r="Q208" s="43">
        <v>13</v>
      </c>
      <c r="R208" s="44">
        <v>22</v>
      </c>
      <c r="S208" s="43">
        <v>1</v>
      </c>
      <c r="T208" s="43">
        <v>4</v>
      </c>
      <c r="U208" s="43">
        <v>7</v>
      </c>
      <c r="V208" s="44">
        <v>12</v>
      </c>
    </row>
    <row r="209" spans="1:22" x14ac:dyDescent="0.3">
      <c r="A209" t="s">
        <v>1491</v>
      </c>
      <c r="B209" s="31" t="s">
        <v>946</v>
      </c>
      <c r="C209" t="s">
        <v>1492</v>
      </c>
      <c r="D209" t="s">
        <v>1493</v>
      </c>
      <c r="E209" t="s">
        <v>1119</v>
      </c>
      <c r="F209">
        <v>0.87470000000000003</v>
      </c>
      <c r="G209" s="77">
        <v>0</v>
      </c>
      <c r="H209" s="77">
        <v>0</v>
      </c>
      <c r="I209" t="s">
        <v>1057</v>
      </c>
      <c r="J209">
        <v>13791119</v>
      </c>
      <c r="K209" s="43">
        <v>0</v>
      </c>
      <c r="L209" s="43">
        <v>0</v>
      </c>
      <c r="M209" s="43">
        <v>1</v>
      </c>
      <c r="N209" s="44">
        <v>1</v>
      </c>
      <c r="O209" s="43">
        <v>0</v>
      </c>
      <c r="P209" s="43">
        <v>0</v>
      </c>
      <c r="Q209" s="43">
        <v>0</v>
      </c>
      <c r="R209" s="44">
        <v>0</v>
      </c>
      <c r="S209" s="43">
        <v>0</v>
      </c>
      <c r="T209" s="43">
        <v>0</v>
      </c>
      <c r="U209" s="43">
        <v>0</v>
      </c>
      <c r="V209" s="44">
        <v>0</v>
      </c>
    </row>
    <row r="210" spans="1:22" x14ac:dyDescent="0.3">
      <c r="A210" t="s">
        <v>1494</v>
      </c>
      <c r="B210" s="31" t="s">
        <v>861</v>
      </c>
      <c r="C210" t="s">
        <v>862</v>
      </c>
      <c r="D210" t="s">
        <v>1495</v>
      </c>
      <c r="E210" t="s">
        <v>1119</v>
      </c>
      <c r="F210">
        <v>0.98040000000000005</v>
      </c>
      <c r="G210" s="77">
        <v>0</v>
      </c>
      <c r="H210" s="77">
        <v>1</v>
      </c>
      <c r="I210" t="s">
        <v>1077</v>
      </c>
      <c r="J210">
        <v>155277</v>
      </c>
      <c r="K210" s="43">
        <v>0</v>
      </c>
      <c r="L210" s="43">
        <v>0</v>
      </c>
      <c r="M210" s="43">
        <v>0</v>
      </c>
      <c r="N210" s="44">
        <v>0</v>
      </c>
      <c r="O210" s="43">
        <v>0</v>
      </c>
      <c r="P210" s="43">
        <v>0</v>
      </c>
      <c r="Q210" s="43">
        <v>0</v>
      </c>
      <c r="R210" s="44">
        <v>0</v>
      </c>
      <c r="S210" s="43">
        <v>0</v>
      </c>
      <c r="T210" s="43">
        <v>0</v>
      </c>
      <c r="U210" s="43">
        <v>0</v>
      </c>
      <c r="V210" s="44">
        <v>0</v>
      </c>
    </row>
    <row r="211" spans="1:22" x14ac:dyDescent="0.3">
      <c r="A211" t="s">
        <v>1496</v>
      </c>
      <c r="B211" s="31" t="s">
        <v>863</v>
      </c>
      <c r="C211" t="s">
        <v>864</v>
      </c>
      <c r="D211" t="s">
        <v>1497</v>
      </c>
      <c r="E211" t="s">
        <v>1119</v>
      </c>
      <c r="F211">
        <v>0.99180000000000001</v>
      </c>
      <c r="G211" s="77">
        <v>0</v>
      </c>
      <c r="H211" s="77">
        <v>0</v>
      </c>
      <c r="I211" t="s">
        <v>1077</v>
      </c>
      <c r="J211">
        <v>155278</v>
      </c>
      <c r="K211" s="43">
        <v>0</v>
      </c>
      <c r="L211" s="43">
        <v>1</v>
      </c>
      <c r="M211" s="43">
        <v>0</v>
      </c>
      <c r="N211" s="44">
        <v>1</v>
      </c>
      <c r="O211" s="43">
        <v>0</v>
      </c>
      <c r="P211" s="43">
        <v>1</v>
      </c>
      <c r="Q211" s="43">
        <v>0</v>
      </c>
      <c r="R211" s="44">
        <v>1</v>
      </c>
      <c r="S211" s="43">
        <v>0</v>
      </c>
      <c r="T211" s="43">
        <v>0</v>
      </c>
      <c r="U211" s="43">
        <v>0</v>
      </c>
      <c r="V211" s="44">
        <v>0</v>
      </c>
    </row>
    <row r="212" spans="1:22" x14ac:dyDescent="0.3">
      <c r="A212" t="s">
        <v>1498</v>
      </c>
      <c r="B212" s="31" t="s">
        <v>865</v>
      </c>
      <c r="C212" t="s">
        <v>866</v>
      </c>
      <c r="D212" t="s">
        <v>1499</v>
      </c>
      <c r="E212" t="s">
        <v>1119</v>
      </c>
      <c r="F212">
        <v>0.99470000000000003</v>
      </c>
      <c r="G212" s="77">
        <v>0</v>
      </c>
      <c r="H212" s="77">
        <v>1</v>
      </c>
      <c r="I212" t="s">
        <v>1077</v>
      </c>
      <c r="J212">
        <v>155279</v>
      </c>
      <c r="K212" s="43">
        <v>0</v>
      </c>
      <c r="L212" s="43">
        <v>0</v>
      </c>
      <c r="M212" s="43">
        <v>0</v>
      </c>
      <c r="N212" s="44">
        <v>0</v>
      </c>
      <c r="O212" s="43">
        <v>0</v>
      </c>
      <c r="P212" s="43">
        <v>0</v>
      </c>
      <c r="Q212" s="43">
        <v>0</v>
      </c>
      <c r="R212" s="44">
        <v>0</v>
      </c>
      <c r="S212" s="43">
        <v>0</v>
      </c>
      <c r="T212" s="43">
        <v>0</v>
      </c>
      <c r="U212" s="43">
        <v>0</v>
      </c>
      <c r="V212" s="44">
        <v>0</v>
      </c>
    </row>
    <row r="213" spans="1:22" x14ac:dyDescent="0.3">
      <c r="A213" t="s">
        <v>1500</v>
      </c>
      <c r="B213" s="31" t="s">
        <v>867</v>
      </c>
      <c r="C213" t="s">
        <v>868</v>
      </c>
      <c r="D213" t="s">
        <v>1501</v>
      </c>
      <c r="E213" t="s">
        <v>1060</v>
      </c>
      <c r="F213">
        <v>0.99470000000000003</v>
      </c>
      <c r="G213" s="77">
        <v>0</v>
      </c>
      <c r="H213" s="77">
        <v>0</v>
      </c>
      <c r="I213" t="s">
        <v>1077</v>
      </c>
      <c r="J213">
        <v>154397</v>
      </c>
      <c r="K213" s="43">
        <v>0</v>
      </c>
      <c r="L213" s="43">
        <v>7</v>
      </c>
      <c r="M213" s="43">
        <v>11</v>
      </c>
      <c r="N213" s="44">
        <v>18</v>
      </c>
      <c r="O213" s="43">
        <v>0</v>
      </c>
      <c r="P213" s="43">
        <v>6</v>
      </c>
      <c r="Q213" s="43">
        <v>7</v>
      </c>
      <c r="R213" s="44">
        <v>13</v>
      </c>
      <c r="S213" s="43">
        <v>0</v>
      </c>
      <c r="T213" s="43">
        <v>5</v>
      </c>
      <c r="U213" s="43">
        <v>4</v>
      </c>
      <c r="V213" s="44">
        <v>9</v>
      </c>
    </row>
    <row r="214" spans="1:22" x14ac:dyDescent="0.3">
      <c r="A214" t="s">
        <v>1502</v>
      </c>
      <c r="B214" s="31" t="s">
        <v>869</v>
      </c>
      <c r="C214" t="s">
        <v>870</v>
      </c>
      <c r="D214" t="s">
        <v>1503</v>
      </c>
      <c r="E214" t="s">
        <v>1119</v>
      </c>
      <c r="F214">
        <v>0.99180000000000001</v>
      </c>
      <c r="G214" s="77">
        <v>0</v>
      </c>
      <c r="H214" s="77">
        <v>1</v>
      </c>
      <c r="I214" t="s">
        <v>1077</v>
      </c>
      <c r="J214">
        <v>154402</v>
      </c>
      <c r="K214" s="43">
        <v>0</v>
      </c>
      <c r="L214" s="43">
        <v>0</v>
      </c>
      <c r="M214" s="43">
        <v>0</v>
      </c>
      <c r="N214" s="44">
        <v>0</v>
      </c>
      <c r="O214" s="43">
        <v>0</v>
      </c>
      <c r="P214" s="43">
        <v>0</v>
      </c>
      <c r="Q214" s="43">
        <v>0</v>
      </c>
      <c r="R214" s="44">
        <v>0</v>
      </c>
      <c r="S214" s="43">
        <v>0</v>
      </c>
      <c r="T214" s="43">
        <v>0</v>
      </c>
      <c r="U214" s="43">
        <v>0</v>
      </c>
      <c r="V214" s="44">
        <v>0</v>
      </c>
    </row>
    <row r="215" spans="1:22" x14ac:dyDescent="0.3">
      <c r="A215" t="s">
        <v>1504</v>
      </c>
      <c r="B215" s="31" t="s">
        <v>871</v>
      </c>
      <c r="C215" t="s">
        <v>872</v>
      </c>
      <c r="D215" t="s">
        <v>1505</v>
      </c>
      <c r="E215" t="s">
        <v>1060</v>
      </c>
      <c r="F215">
        <v>0.74</v>
      </c>
      <c r="G215" s="77">
        <v>0</v>
      </c>
      <c r="H215" s="77">
        <v>0</v>
      </c>
      <c r="I215" t="s">
        <v>1069</v>
      </c>
      <c r="J215">
        <v>2302732</v>
      </c>
      <c r="K215" s="43">
        <v>1</v>
      </c>
      <c r="L215" s="43">
        <v>0</v>
      </c>
      <c r="M215" s="43">
        <v>3</v>
      </c>
      <c r="N215" s="44">
        <v>4</v>
      </c>
      <c r="O215" s="43">
        <v>0</v>
      </c>
      <c r="P215" s="43">
        <v>0</v>
      </c>
      <c r="Q215" s="43">
        <v>3</v>
      </c>
      <c r="R215" s="44">
        <v>3</v>
      </c>
      <c r="S215" s="43">
        <v>0</v>
      </c>
      <c r="T215" s="43">
        <v>0</v>
      </c>
      <c r="U215" s="43">
        <v>3</v>
      </c>
      <c r="V215" s="44">
        <v>3</v>
      </c>
    </row>
    <row r="216" spans="1:22" x14ac:dyDescent="0.3">
      <c r="A216" t="s">
        <v>1506</v>
      </c>
      <c r="B216" s="31" t="s">
        <v>210</v>
      </c>
      <c r="C216" t="s">
        <v>211</v>
      </c>
      <c r="D216" t="s">
        <v>1507</v>
      </c>
      <c r="E216" t="s">
        <v>1060</v>
      </c>
      <c r="G216" s="77">
        <v>0</v>
      </c>
      <c r="H216" s="77">
        <v>0</v>
      </c>
      <c r="I216" t="s">
        <v>1057</v>
      </c>
      <c r="J216" t="s">
        <v>1240</v>
      </c>
      <c r="K216" s="43">
        <v>0</v>
      </c>
      <c r="L216" s="43">
        <v>0</v>
      </c>
      <c r="M216" s="43">
        <v>0</v>
      </c>
      <c r="N216" s="44">
        <v>0</v>
      </c>
      <c r="O216" s="43">
        <v>0</v>
      </c>
      <c r="P216" s="43">
        <v>0</v>
      </c>
      <c r="Q216" s="43">
        <v>0</v>
      </c>
      <c r="R216" s="44">
        <v>0</v>
      </c>
      <c r="S216" s="43">
        <v>0</v>
      </c>
      <c r="T216" s="43">
        <v>0</v>
      </c>
      <c r="U216" s="43">
        <v>0</v>
      </c>
      <c r="V216" s="44">
        <v>0</v>
      </c>
    </row>
    <row r="217" spans="1:22" x14ac:dyDescent="0.3">
      <c r="A217" t="s">
        <v>1508</v>
      </c>
      <c r="B217" s="31" t="s">
        <v>877</v>
      </c>
      <c r="C217" t="s">
        <v>878</v>
      </c>
      <c r="D217" t="s">
        <v>1509</v>
      </c>
      <c r="E217" t="s">
        <v>1056</v>
      </c>
      <c r="F217">
        <v>0.92449999999999999</v>
      </c>
      <c r="G217" s="77">
        <v>0</v>
      </c>
      <c r="H217" s="77">
        <v>0</v>
      </c>
      <c r="I217" t="s">
        <v>1095</v>
      </c>
      <c r="J217">
        <v>97944743</v>
      </c>
      <c r="K217" s="43">
        <v>0</v>
      </c>
      <c r="L217" s="43">
        <v>0</v>
      </c>
      <c r="M217" s="43">
        <v>0</v>
      </c>
      <c r="N217" s="44">
        <v>0</v>
      </c>
      <c r="O217" s="43">
        <v>0</v>
      </c>
      <c r="P217" s="43">
        <v>0</v>
      </c>
      <c r="Q217" s="43">
        <v>0</v>
      </c>
      <c r="R217" s="44">
        <v>0</v>
      </c>
      <c r="S217" s="43">
        <v>0</v>
      </c>
      <c r="T217" s="43">
        <v>0</v>
      </c>
      <c r="U217" s="43">
        <v>0</v>
      </c>
      <c r="V217" s="44">
        <v>0</v>
      </c>
    </row>
    <row r="218" spans="1:22" x14ac:dyDescent="0.3">
      <c r="A218" t="s">
        <v>1510</v>
      </c>
      <c r="B218" s="31" t="s">
        <v>385</v>
      </c>
      <c r="C218" t="s">
        <v>386</v>
      </c>
      <c r="D218" t="s">
        <v>1511</v>
      </c>
      <c r="E218" t="s">
        <v>1119</v>
      </c>
      <c r="F218">
        <v>0.97570000000000001</v>
      </c>
      <c r="G218" s="77">
        <v>0</v>
      </c>
      <c r="H218" s="77">
        <v>0</v>
      </c>
      <c r="I218" t="s">
        <v>1064</v>
      </c>
      <c r="J218">
        <v>188119</v>
      </c>
      <c r="K218" s="43">
        <v>0</v>
      </c>
      <c r="L218" s="43">
        <v>0</v>
      </c>
      <c r="M218" s="43">
        <v>1</v>
      </c>
      <c r="N218" s="44">
        <v>1</v>
      </c>
      <c r="O218" s="43">
        <v>0</v>
      </c>
      <c r="P218" s="43">
        <v>0</v>
      </c>
      <c r="Q218" s="43">
        <v>0</v>
      </c>
      <c r="R218" s="44">
        <v>0</v>
      </c>
      <c r="S218" s="43">
        <v>0</v>
      </c>
      <c r="T218" s="43">
        <v>0</v>
      </c>
      <c r="U218" s="43">
        <v>0</v>
      </c>
      <c r="V218" s="44">
        <v>0</v>
      </c>
    </row>
    <row r="219" spans="1:22" x14ac:dyDescent="0.3">
      <c r="A219" t="s">
        <v>1512</v>
      </c>
      <c r="B219" s="31" t="s">
        <v>885</v>
      </c>
      <c r="C219" t="s">
        <v>886</v>
      </c>
      <c r="D219" t="s">
        <v>1513</v>
      </c>
      <c r="E219" t="s">
        <v>1060</v>
      </c>
      <c r="F219">
        <v>0.9345</v>
      </c>
      <c r="G219" s="77">
        <v>0</v>
      </c>
      <c r="H219" s="77">
        <v>0</v>
      </c>
      <c r="I219" t="s">
        <v>1263</v>
      </c>
      <c r="J219">
        <v>101683997</v>
      </c>
      <c r="K219" s="43">
        <v>0</v>
      </c>
      <c r="L219" s="43">
        <v>0</v>
      </c>
      <c r="M219" s="43">
        <v>0</v>
      </c>
      <c r="N219" s="44">
        <v>0</v>
      </c>
      <c r="O219" s="43">
        <v>0</v>
      </c>
      <c r="P219" s="43">
        <v>0</v>
      </c>
      <c r="Q219" s="43">
        <v>0</v>
      </c>
      <c r="R219" s="44">
        <v>0</v>
      </c>
      <c r="S219" s="43">
        <v>0</v>
      </c>
      <c r="T219" s="43">
        <v>0</v>
      </c>
      <c r="U219" s="43">
        <v>0</v>
      </c>
      <c r="V219" s="44">
        <v>0</v>
      </c>
    </row>
    <row r="220" spans="1:22" x14ac:dyDescent="0.3">
      <c r="A220" t="s">
        <v>1514</v>
      </c>
      <c r="B220" s="31" t="s">
        <v>28</v>
      </c>
      <c r="C220" t="s">
        <v>889</v>
      </c>
      <c r="D220" t="s">
        <v>1515</v>
      </c>
      <c r="E220" t="s">
        <v>1119</v>
      </c>
      <c r="F220">
        <v>0.98140000000000005</v>
      </c>
      <c r="G220" s="77">
        <v>0</v>
      </c>
      <c r="H220" s="77">
        <v>0</v>
      </c>
      <c r="I220" t="s">
        <v>1064</v>
      </c>
      <c r="J220">
        <v>22833419</v>
      </c>
      <c r="K220" s="43">
        <v>0</v>
      </c>
      <c r="L220" s="43">
        <v>0</v>
      </c>
      <c r="M220" s="43">
        <v>10</v>
      </c>
      <c r="N220" s="44">
        <v>10</v>
      </c>
      <c r="O220" s="43">
        <v>0</v>
      </c>
      <c r="P220" s="43">
        <v>0</v>
      </c>
      <c r="Q220" s="43">
        <v>0</v>
      </c>
      <c r="R220" s="44">
        <v>0</v>
      </c>
      <c r="S220" s="43">
        <v>0</v>
      </c>
      <c r="T220" s="43">
        <v>0</v>
      </c>
      <c r="U220" s="43">
        <v>0</v>
      </c>
      <c r="V220" s="44">
        <v>0</v>
      </c>
    </row>
    <row r="221" spans="1:22" x14ac:dyDescent="0.3">
      <c r="A221" t="s">
        <v>1516</v>
      </c>
      <c r="B221" s="31" t="s">
        <v>890</v>
      </c>
      <c r="C221" t="s">
        <v>891</v>
      </c>
      <c r="D221" t="s">
        <v>1517</v>
      </c>
      <c r="E221" t="s">
        <v>1119</v>
      </c>
      <c r="F221">
        <v>0.98140000000000005</v>
      </c>
      <c r="G221" s="77">
        <v>0</v>
      </c>
      <c r="H221" s="77">
        <v>0</v>
      </c>
      <c r="I221" t="s">
        <v>1064</v>
      </c>
      <c r="J221">
        <v>93459</v>
      </c>
      <c r="K221" s="43">
        <v>0</v>
      </c>
      <c r="L221" s="43">
        <v>0</v>
      </c>
      <c r="M221" s="43">
        <v>9</v>
      </c>
      <c r="N221" s="44">
        <v>9</v>
      </c>
      <c r="O221" s="43">
        <v>0</v>
      </c>
      <c r="P221" s="43">
        <v>0</v>
      </c>
      <c r="Q221" s="43">
        <v>0</v>
      </c>
      <c r="R221" s="44">
        <v>0</v>
      </c>
      <c r="S221" s="43">
        <v>0</v>
      </c>
      <c r="T221" s="43">
        <v>0</v>
      </c>
      <c r="U221" s="43">
        <v>0</v>
      </c>
      <c r="V221" s="44">
        <v>0</v>
      </c>
    </row>
    <row r="222" spans="1:22" x14ac:dyDescent="0.3">
      <c r="A222" t="s">
        <v>1518</v>
      </c>
      <c r="B222" s="31" t="s">
        <v>892</v>
      </c>
      <c r="C222" t="s">
        <v>893</v>
      </c>
      <c r="D222" t="s">
        <v>1519</v>
      </c>
      <c r="E222" t="s">
        <v>1056</v>
      </c>
      <c r="F222">
        <v>0.81779999999999997</v>
      </c>
      <c r="G222" s="77">
        <v>0</v>
      </c>
      <c r="H222" s="77">
        <v>0</v>
      </c>
      <c r="I222" t="s">
        <v>1077</v>
      </c>
      <c r="J222">
        <v>107953</v>
      </c>
      <c r="K222" s="43">
        <v>0</v>
      </c>
      <c r="L222" s="43">
        <v>0</v>
      </c>
      <c r="M222" s="43">
        <v>10</v>
      </c>
      <c r="N222" s="44">
        <v>10</v>
      </c>
      <c r="O222" s="43">
        <v>0</v>
      </c>
      <c r="P222" s="43">
        <v>0</v>
      </c>
      <c r="Q222" s="43">
        <v>2</v>
      </c>
      <c r="R222" s="44">
        <v>2</v>
      </c>
      <c r="S222" s="43">
        <v>0</v>
      </c>
      <c r="T222" s="43">
        <v>0</v>
      </c>
      <c r="U222" s="43">
        <v>0</v>
      </c>
      <c r="V222" s="44">
        <v>0</v>
      </c>
    </row>
    <row r="223" spans="1:22" x14ac:dyDescent="0.3">
      <c r="A223" t="s">
        <v>1520</v>
      </c>
      <c r="B223" s="31" t="s">
        <v>899</v>
      </c>
      <c r="C223" t="s">
        <v>1521</v>
      </c>
      <c r="D223" t="s">
        <v>1522</v>
      </c>
      <c r="E223" t="s">
        <v>1119</v>
      </c>
      <c r="F223">
        <v>0.99470000000000003</v>
      </c>
      <c r="G223" s="77">
        <v>0</v>
      </c>
      <c r="H223" s="77">
        <v>0</v>
      </c>
      <c r="I223" t="s">
        <v>1077</v>
      </c>
      <c r="J223">
        <v>53471992</v>
      </c>
      <c r="K223" s="43">
        <v>0</v>
      </c>
      <c r="L223" s="43">
        <v>0</v>
      </c>
      <c r="M223" s="43">
        <v>0</v>
      </c>
      <c r="N223" s="44">
        <v>0</v>
      </c>
      <c r="O223" s="43">
        <v>0</v>
      </c>
      <c r="P223" s="43">
        <v>0</v>
      </c>
      <c r="Q223" s="43">
        <v>0</v>
      </c>
      <c r="R223" s="44">
        <v>0</v>
      </c>
      <c r="S223" s="43">
        <v>0</v>
      </c>
      <c r="T223" s="43">
        <v>0</v>
      </c>
      <c r="U223" s="43">
        <v>0</v>
      </c>
      <c r="V223" s="44">
        <v>0</v>
      </c>
    </row>
    <row r="224" spans="1:22" x14ac:dyDescent="0.3">
      <c r="A224" t="s">
        <v>1523</v>
      </c>
      <c r="B224" s="31" t="s">
        <v>933</v>
      </c>
      <c r="C224" t="s">
        <v>1524</v>
      </c>
      <c r="D224" t="s">
        <v>1525</v>
      </c>
      <c r="E224" t="s">
        <v>1119</v>
      </c>
      <c r="F224">
        <v>0.8982</v>
      </c>
      <c r="G224" s="77">
        <v>0</v>
      </c>
      <c r="H224" s="77">
        <v>0</v>
      </c>
      <c r="I224" t="s">
        <v>1092</v>
      </c>
      <c r="J224">
        <v>3086109</v>
      </c>
      <c r="K224" s="43">
        <v>0</v>
      </c>
      <c r="L224" s="43">
        <v>9</v>
      </c>
      <c r="M224" s="43">
        <v>42</v>
      </c>
      <c r="N224" s="44">
        <v>51</v>
      </c>
      <c r="O224" s="43">
        <v>0</v>
      </c>
      <c r="P224" s="43">
        <v>0</v>
      </c>
      <c r="Q224" s="43">
        <v>5</v>
      </c>
      <c r="R224" s="44">
        <v>5</v>
      </c>
      <c r="S224" s="43">
        <v>0</v>
      </c>
      <c r="T224" s="43">
        <v>0</v>
      </c>
      <c r="U224" s="43">
        <v>1</v>
      </c>
      <c r="V224" s="44">
        <v>1</v>
      </c>
    </row>
    <row r="225" spans="1:22" x14ac:dyDescent="0.3">
      <c r="A225" t="s">
        <v>1526</v>
      </c>
      <c r="B225" s="31" t="s">
        <v>906</v>
      </c>
      <c r="C225" t="s">
        <v>907</v>
      </c>
      <c r="D225" t="s">
        <v>1527</v>
      </c>
      <c r="E225" t="s">
        <v>1056</v>
      </c>
      <c r="F225">
        <v>0.91339999999999999</v>
      </c>
      <c r="G225" s="77">
        <v>0</v>
      </c>
      <c r="H225" s="77">
        <v>0</v>
      </c>
      <c r="I225" t="s">
        <v>1104</v>
      </c>
      <c r="J225">
        <v>20836198</v>
      </c>
      <c r="K225" s="43">
        <v>0</v>
      </c>
      <c r="L225" s="43">
        <v>0</v>
      </c>
      <c r="M225" s="43">
        <v>25</v>
      </c>
      <c r="N225" s="44">
        <v>25</v>
      </c>
      <c r="O225" s="43">
        <v>0</v>
      </c>
      <c r="P225" s="43">
        <v>0</v>
      </c>
      <c r="Q225" s="43">
        <v>21</v>
      </c>
      <c r="R225" s="44">
        <v>21</v>
      </c>
      <c r="S225" s="43">
        <v>0</v>
      </c>
      <c r="T225" s="43">
        <v>0</v>
      </c>
      <c r="U225" s="43">
        <v>20</v>
      </c>
      <c r="V225" s="44">
        <v>20</v>
      </c>
    </row>
    <row r="226" spans="1:22" x14ac:dyDescent="0.3">
      <c r="A226" t="s">
        <v>1528</v>
      </c>
      <c r="B226" s="31" t="s">
        <v>908</v>
      </c>
      <c r="C226" t="s">
        <v>909</v>
      </c>
      <c r="D226" t="s">
        <v>1529</v>
      </c>
      <c r="E226" t="s">
        <v>1119</v>
      </c>
      <c r="F226">
        <v>0.98570000000000002</v>
      </c>
      <c r="G226" s="77">
        <v>0</v>
      </c>
      <c r="H226" s="77">
        <v>1</v>
      </c>
      <c r="I226" t="s">
        <v>1077</v>
      </c>
      <c r="J226">
        <v>154482</v>
      </c>
      <c r="K226" s="43">
        <v>14</v>
      </c>
      <c r="L226" s="43">
        <v>132</v>
      </c>
      <c r="M226" s="43">
        <v>145</v>
      </c>
      <c r="N226" s="44">
        <v>291</v>
      </c>
      <c r="O226" s="43">
        <v>5</v>
      </c>
      <c r="P226" s="43">
        <v>42</v>
      </c>
      <c r="Q226" s="43">
        <v>71</v>
      </c>
      <c r="R226" s="44">
        <v>118</v>
      </c>
      <c r="S226" s="43">
        <v>4</v>
      </c>
      <c r="T226" s="43">
        <v>31</v>
      </c>
      <c r="U226" s="43">
        <v>49</v>
      </c>
      <c r="V226" s="44">
        <v>84</v>
      </c>
    </row>
    <row r="227" spans="1:22" x14ac:dyDescent="0.3">
      <c r="A227" t="s">
        <v>1530</v>
      </c>
      <c r="B227" s="31" t="s">
        <v>247</v>
      </c>
      <c r="C227" t="s">
        <v>248</v>
      </c>
      <c r="D227" t="s">
        <v>1531</v>
      </c>
      <c r="E227" t="s">
        <v>1119</v>
      </c>
      <c r="F227">
        <v>0.83399999999999996</v>
      </c>
      <c r="G227" s="77">
        <v>0</v>
      </c>
      <c r="H227" s="77">
        <v>1</v>
      </c>
      <c r="I227" t="s">
        <v>1092</v>
      </c>
      <c r="J227">
        <v>15738105</v>
      </c>
      <c r="K227" s="43">
        <v>6</v>
      </c>
      <c r="L227" s="43">
        <v>31</v>
      </c>
      <c r="M227" s="43">
        <v>19</v>
      </c>
      <c r="N227" s="44">
        <v>56</v>
      </c>
      <c r="O227" s="43">
        <v>0</v>
      </c>
      <c r="P227" s="43">
        <v>0</v>
      </c>
      <c r="Q227" s="43">
        <v>0</v>
      </c>
      <c r="R227" s="44">
        <v>0</v>
      </c>
      <c r="S227" s="43">
        <v>0</v>
      </c>
      <c r="T227" s="43">
        <v>0</v>
      </c>
      <c r="U227" s="43">
        <v>0</v>
      </c>
      <c r="V227" s="44">
        <v>0</v>
      </c>
    </row>
    <row r="228" spans="1:22" x14ac:dyDescent="0.3">
      <c r="A228" t="s">
        <v>1532</v>
      </c>
      <c r="B228" s="31" t="s">
        <v>912</v>
      </c>
      <c r="C228" t="s">
        <v>1533</v>
      </c>
      <c r="D228" t="s">
        <v>1534</v>
      </c>
      <c r="E228" t="s">
        <v>1119</v>
      </c>
      <c r="F228">
        <v>0.99860000000000004</v>
      </c>
      <c r="G228" s="77">
        <v>0</v>
      </c>
      <c r="H228" s="77">
        <v>0</v>
      </c>
      <c r="I228" t="s">
        <v>1077</v>
      </c>
      <c r="J228">
        <v>3019500</v>
      </c>
      <c r="K228" s="43">
        <v>0</v>
      </c>
      <c r="L228" s="43">
        <v>0</v>
      </c>
      <c r="M228" s="43">
        <v>0</v>
      </c>
      <c r="N228" s="44">
        <v>0</v>
      </c>
      <c r="O228" s="43">
        <v>0</v>
      </c>
      <c r="P228" s="43">
        <v>0</v>
      </c>
      <c r="Q228" s="43">
        <v>0</v>
      </c>
      <c r="R228" s="44">
        <v>0</v>
      </c>
      <c r="S228" s="43">
        <v>0</v>
      </c>
      <c r="T228" s="43">
        <v>0</v>
      </c>
      <c r="U228" s="43">
        <v>0</v>
      </c>
      <c r="V228" s="44">
        <v>0</v>
      </c>
    </row>
    <row r="229" spans="1:22" x14ac:dyDescent="0.3">
      <c r="A229" t="s">
        <v>1535</v>
      </c>
      <c r="B229" s="31" t="s">
        <v>61</v>
      </c>
      <c r="C229" t="s">
        <v>62</v>
      </c>
      <c r="D229" t="s">
        <v>1536</v>
      </c>
      <c r="E229" t="s">
        <v>1056</v>
      </c>
      <c r="G229" s="77">
        <v>1</v>
      </c>
      <c r="H229" s="77">
        <v>0</v>
      </c>
      <c r="I229" t="s">
        <v>1057</v>
      </c>
      <c r="J229" t="s">
        <v>1240</v>
      </c>
      <c r="K229" s="43">
        <v>0</v>
      </c>
      <c r="L229" s="43">
        <v>0</v>
      </c>
      <c r="M229" s="43">
        <v>0</v>
      </c>
      <c r="N229" s="44">
        <v>0</v>
      </c>
      <c r="O229" s="43">
        <v>0</v>
      </c>
      <c r="P229" s="43">
        <v>0</v>
      </c>
      <c r="Q229" s="43">
        <v>0</v>
      </c>
      <c r="R229" s="44">
        <v>0</v>
      </c>
      <c r="S229" s="43">
        <v>0</v>
      </c>
      <c r="T229" s="43">
        <v>0</v>
      </c>
      <c r="U229" s="43">
        <v>0</v>
      </c>
      <c r="V229" s="44">
        <v>0</v>
      </c>
    </row>
    <row r="230" spans="1:22" x14ac:dyDescent="0.3">
      <c r="A230" t="s">
        <v>1537</v>
      </c>
      <c r="B230" s="31" t="s">
        <v>916</v>
      </c>
      <c r="C230" t="s">
        <v>1538</v>
      </c>
      <c r="D230" t="s">
        <v>1539</v>
      </c>
      <c r="E230" t="s">
        <v>1119</v>
      </c>
      <c r="F230">
        <v>0.93820000000000003</v>
      </c>
      <c r="G230" s="77">
        <v>0</v>
      </c>
      <c r="H230" s="77">
        <v>0</v>
      </c>
      <c r="I230" t="s">
        <v>1064</v>
      </c>
      <c r="J230">
        <v>44146879</v>
      </c>
      <c r="K230" s="43">
        <v>0</v>
      </c>
      <c r="L230" s="43">
        <v>0</v>
      </c>
      <c r="M230" s="43">
        <v>4</v>
      </c>
      <c r="N230" s="44">
        <v>4</v>
      </c>
      <c r="O230" s="43">
        <v>0</v>
      </c>
      <c r="P230" s="43">
        <v>0</v>
      </c>
      <c r="Q230" s="43">
        <v>4</v>
      </c>
      <c r="R230" s="44">
        <v>4</v>
      </c>
      <c r="S230" s="43">
        <v>0</v>
      </c>
      <c r="T230" s="43">
        <v>0</v>
      </c>
      <c r="U230" s="43">
        <v>4</v>
      </c>
      <c r="V230" s="44">
        <v>4</v>
      </c>
    </row>
    <row r="231" spans="1:22" x14ac:dyDescent="0.3">
      <c r="A231" t="s">
        <v>1540</v>
      </c>
      <c r="B231" s="31" t="s">
        <v>918</v>
      </c>
      <c r="C231" t="s">
        <v>919</v>
      </c>
      <c r="D231" t="s">
        <v>1541</v>
      </c>
      <c r="E231" t="s">
        <v>1056</v>
      </c>
      <c r="F231">
        <v>0.96519999999999995</v>
      </c>
      <c r="G231" s="77">
        <v>0</v>
      </c>
      <c r="H231" s="77">
        <v>0</v>
      </c>
      <c r="I231" t="s">
        <v>1077</v>
      </c>
      <c r="J231">
        <v>158628</v>
      </c>
      <c r="K231" s="43">
        <v>0</v>
      </c>
      <c r="L231" s="43">
        <v>0</v>
      </c>
      <c r="M231" s="43">
        <v>0</v>
      </c>
      <c r="N231" s="44">
        <v>0</v>
      </c>
      <c r="O231" s="43">
        <v>0</v>
      </c>
      <c r="P231" s="43">
        <v>0</v>
      </c>
      <c r="Q231" s="43">
        <v>0</v>
      </c>
      <c r="R231" s="44">
        <v>0</v>
      </c>
      <c r="S231" s="43">
        <v>0</v>
      </c>
      <c r="T231" s="43">
        <v>0</v>
      </c>
      <c r="U231" s="43">
        <v>0</v>
      </c>
      <c r="V231" s="44">
        <v>0</v>
      </c>
    </row>
    <row r="232" spans="1:22" x14ac:dyDescent="0.3">
      <c r="A232" t="s">
        <v>1542</v>
      </c>
      <c r="B232" s="31" t="s">
        <v>920</v>
      </c>
      <c r="C232" t="s">
        <v>921</v>
      </c>
      <c r="D232" t="s">
        <v>1543</v>
      </c>
      <c r="E232" t="s">
        <v>1119</v>
      </c>
      <c r="F232">
        <v>0.99229999999999996</v>
      </c>
      <c r="G232" s="77">
        <v>0</v>
      </c>
      <c r="H232" s="77">
        <v>0</v>
      </c>
      <c r="I232" t="s">
        <v>1077</v>
      </c>
      <c r="J232">
        <v>158630</v>
      </c>
      <c r="K232" s="43">
        <v>0</v>
      </c>
      <c r="L232" s="43">
        <v>0</v>
      </c>
      <c r="M232" s="43">
        <v>0</v>
      </c>
      <c r="N232" s="44">
        <v>0</v>
      </c>
      <c r="O232" s="43">
        <v>0</v>
      </c>
      <c r="P232" s="43">
        <v>0</v>
      </c>
      <c r="Q232" s="43">
        <v>0</v>
      </c>
      <c r="R232" s="44">
        <v>0</v>
      </c>
      <c r="S232" s="43">
        <v>0</v>
      </c>
      <c r="T232" s="43">
        <v>0</v>
      </c>
      <c r="U232" s="43">
        <v>0</v>
      </c>
      <c r="V232" s="44">
        <v>0</v>
      </c>
    </row>
    <row r="233" spans="1:22" x14ac:dyDescent="0.3">
      <c r="A233" t="s">
        <v>1544</v>
      </c>
      <c r="B233" s="31" t="s">
        <v>402</v>
      </c>
      <c r="C233" t="s">
        <v>403</v>
      </c>
      <c r="D233" t="s">
        <v>1545</v>
      </c>
      <c r="E233" t="s">
        <v>1056</v>
      </c>
      <c r="G233" s="77">
        <v>1</v>
      </c>
      <c r="H233" s="77">
        <v>0</v>
      </c>
      <c r="I233" t="s">
        <v>1057</v>
      </c>
      <c r="J233" t="s">
        <v>1240</v>
      </c>
      <c r="K233" s="43">
        <v>0</v>
      </c>
      <c r="L233" s="43">
        <v>0</v>
      </c>
      <c r="M233" s="43">
        <v>0</v>
      </c>
      <c r="N233" s="44">
        <v>0</v>
      </c>
      <c r="O233" s="43">
        <v>0</v>
      </c>
      <c r="P233" s="43">
        <v>0</v>
      </c>
      <c r="Q233" s="43">
        <v>0</v>
      </c>
      <c r="R233" s="44">
        <v>0</v>
      </c>
      <c r="S233" s="43">
        <v>0</v>
      </c>
      <c r="T233" s="43">
        <v>0</v>
      </c>
      <c r="U233" s="43">
        <v>0</v>
      </c>
      <c r="V233" s="44">
        <v>0</v>
      </c>
    </row>
    <row r="234" spans="1:22" x14ac:dyDescent="0.3">
      <c r="A234" t="s">
        <v>1546</v>
      </c>
      <c r="B234" s="31" t="s">
        <v>980</v>
      </c>
      <c r="C234" t="s">
        <v>981</v>
      </c>
      <c r="D234" t="s">
        <v>1547</v>
      </c>
      <c r="E234" t="s">
        <v>1119</v>
      </c>
      <c r="G234" s="77">
        <v>1</v>
      </c>
      <c r="H234" s="77">
        <v>0</v>
      </c>
      <c r="I234" t="s">
        <v>1057</v>
      </c>
      <c r="J234" t="s">
        <v>1240</v>
      </c>
      <c r="K234" s="43">
        <v>0</v>
      </c>
      <c r="L234" s="43">
        <v>0</v>
      </c>
      <c r="M234" s="43">
        <v>0</v>
      </c>
      <c r="N234" s="44">
        <v>0</v>
      </c>
      <c r="O234" s="43">
        <v>0</v>
      </c>
      <c r="P234" s="43">
        <v>0</v>
      </c>
      <c r="Q234" s="43">
        <v>0</v>
      </c>
      <c r="R234" s="44">
        <v>0</v>
      </c>
      <c r="S234" s="43">
        <v>0</v>
      </c>
      <c r="T234" s="43">
        <v>0</v>
      </c>
      <c r="U234" s="43">
        <v>0</v>
      </c>
      <c r="V234" s="44">
        <v>0</v>
      </c>
    </row>
    <row r="235" spans="1:22" x14ac:dyDescent="0.3">
      <c r="A235" t="s">
        <v>1548</v>
      </c>
      <c r="B235" s="31" t="s">
        <v>12</v>
      </c>
      <c r="C235" t="s">
        <v>926</v>
      </c>
      <c r="D235" t="s">
        <v>1549</v>
      </c>
      <c r="E235" t="s">
        <v>1060</v>
      </c>
      <c r="F235">
        <v>0.95069999999999999</v>
      </c>
      <c r="G235" s="77">
        <v>0</v>
      </c>
      <c r="H235" s="77">
        <v>0</v>
      </c>
      <c r="I235" t="s">
        <v>1074</v>
      </c>
      <c r="J235">
        <v>10985889</v>
      </c>
      <c r="K235" s="43">
        <v>0</v>
      </c>
      <c r="L235" s="43">
        <v>61</v>
      </c>
      <c r="M235" s="43">
        <v>947</v>
      </c>
      <c r="N235" s="44">
        <v>1008</v>
      </c>
      <c r="O235" s="43">
        <v>0</v>
      </c>
      <c r="P235" s="43">
        <v>28</v>
      </c>
      <c r="Q235" s="43">
        <v>378</v>
      </c>
      <c r="R235" s="44">
        <v>406</v>
      </c>
      <c r="S235" s="43">
        <v>0</v>
      </c>
      <c r="T235" s="43">
        <v>22</v>
      </c>
      <c r="U235" s="43">
        <v>155</v>
      </c>
      <c r="V235" s="44">
        <v>177</v>
      </c>
    </row>
    <row r="236" spans="1:22" x14ac:dyDescent="0.3">
      <c r="A236" t="s">
        <v>1550</v>
      </c>
      <c r="B236" s="31" t="s">
        <v>857</v>
      </c>
      <c r="C236" t="s">
        <v>1551</v>
      </c>
      <c r="D236" t="s">
        <v>1552</v>
      </c>
      <c r="E236" t="s">
        <v>1119</v>
      </c>
      <c r="G236" s="77">
        <v>1</v>
      </c>
      <c r="H236" s="77">
        <v>0</v>
      </c>
      <c r="I236" t="s">
        <v>1057</v>
      </c>
      <c r="J236" t="s">
        <v>1240</v>
      </c>
      <c r="K236" s="43">
        <v>0</v>
      </c>
      <c r="L236" s="43">
        <v>0</v>
      </c>
      <c r="M236" s="43">
        <v>0</v>
      </c>
      <c r="N236" s="44">
        <v>0</v>
      </c>
      <c r="O236" s="43">
        <v>0</v>
      </c>
      <c r="P236" s="43">
        <v>0</v>
      </c>
      <c r="Q236" s="43">
        <v>0</v>
      </c>
      <c r="R236" s="44">
        <v>0</v>
      </c>
      <c r="S236" s="43">
        <v>0</v>
      </c>
      <c r="T236" s="43">
        <v>0</v>
      </c>
      <c r="U236" s="43">
        <v>0</v>
      </c>
      <c r="V236" s="44">
        <v>0</v>
      </c>
    </row>
    <row r="237" spans="1:22" x14ac:dyDescent="0.3">
      <c r="A237" t="s">
        <v>1553</v>
      </c>
      <c r="B237" s="31" t="s">
        <v>65</v>
      </c>
      <c r="C237" t="s">
        <v>66</v>
      </c>
      <c r="D237" t="s">
        <v>1554</v>
      </c>
      <c r="E237" t="s">
        <v>1056</v>
      </c>
      <c r="G237" s="77">
        <v>1</v>
      </c>
      <c r="H237" s="77">
        <v>0</v>
      </c>
      <c r="I237" t="s">
        <v>1057</v>
      </c>
      <c r="J237" t="s">
        <v>1240</v>
      </c>
      <c r="K237" s="43">
        <v>0</v>
      </c>
      <c r="L237" s="43">
        <v>0</v>
      </c>
      <c r="M237" s="43">
        <v>0</v>
      </c>
      <c r="N237" s="44">
        <v>0</v>
      </c>
      <c r="O237" s="43">
        <v>0</v>
      </c>
      <c r="P237" s="43">
        <v>0</v>
      </c>
      <c r="Q237" s="43">
        <v>0</v>
      </c>
      <c r="R237" s="44">
        <v>0</v>
      </c>
      <c r="S237" s="43">
        <v>0</v>
      </c>
      <c r="T237" s="43">
        <v>0</v>
      </c>
      <c r="U237" s="43">
        <v>0</v>
      </c>
      <c r="V237" s="44">
        <v>0</v>
      </c>
    </row>
    <row r="238" spans="1:22" x14ac:dyDescent="0.3">
      <c r="A238" t="s">
        <v>1555</v>
      </c>
      <c r="B238" s="31" t="s">
        <v>972</v>
      </c>
      <c r="C238" t="s">
        <v>973</v>
      </c>
      <c r="D238" t="s">
        <v>1556</v>
      </c>
      <c r="E238" t="s">
        <v>1056</v>
      </c>
      <c r="F238">
        <v>0.99480000000000002</v>
      </c>
      <c r="G238" s="77">
        <v>0</v>
      </c>
      <c r="H238" s="77">
        <v>0</v>
      </c>
      <c r="I238" t="s">
        <v>1092</v>
      </c>
      <c r="J238">
        <v>6537506</v>
      </c>
      <c r="K238" s="43">
        <v>141</v>
      </c>
      <c r="L238" s="43">
        <v>1320</v>
      </c>
      <c r="M238" s="43">
        <v>3397</v>
      </c>
      <c r="N238" s="44">
        <v>4858</v>
      </c>
      <c r="O238" s="43">
        <v>53</v>
      </c>
      <c r="P238" s="43">
        <v>507</v>
      </c>
      <c r="Q238" s="43">
        <v>1350</v>
      </c>
      <c r="R238" s="44">
        <v>1910</v>
      </c>
      <c r="S238" s="43">
        <v>39</v>
      </c>
      <c r="T238" s="43">
        <v>317</v>
      </c>
      <c r="U238" s="43">
        <v>831</v>
      </c>
      <c r="V238" s="44">
        <v>1187</v>
      </c>
    </row>
    <row r="239" spans="1:22" x14ac:dyDescent="0.3">
      <c r="A239" t="s">
        <v>1557</v>
      </c>
      <c r="B239" s="31" t="s">
        <v>67</v>
      </c>
      <c r="C239" t="s">
        <v>68</v>
      </c>
      <c r="D239" t="s">
        <v>1558</v>
      </c>
      <c r="E239" t="s">
        <v>1060</v>
      </c>
      <c r="G239" s="77">
        <v>0</v>
      </c>
      <c r="H239" s="77">
        <v>0</v>
      </c>
      <c r="I239" t="s">
        <v>1057</v>
      </c>
      <c r="J239" t="s">
        <v>1240</v>
      </c>
      <c r="K239" s="43">
        <v>0</v>
      </c>
      <c r="L239" s="43">
        <v>0</v>
      </c>
      <c r="M239" s="43">
        <v>0</v>
      </c>
      <c r="N239" s="44">
        <v>0</v>
      </c>
      <c r="O239" s="43">
        <v>0</v>
      </c>
      <c r="P239" s="43">
        <v>0</v>
      </c>
      <c r="Q239" s="43">
        <v>0</v>
      </c>
      <c r="R239" s="44">
        <v>0</v>
      </c>
      <c r="S239" s="43">
        <v>0</v>
      </c>
      <c r="T239" s="43">
        <v>0</v>
      </c>
      <c r="U239" s="43">
        <v>0</v>
      </c>
      <c r="V239" s="44">
        <v>0</v>
      </c>
    </row>
    <row r="240" spans="1:22" x14ac:dyDescent="0.3">
      <c r="A240" t="s">
        <v>1559</v>
      </c>
      <c r="B240" s="31" t="s">
        <v>10</v>
      </c>
      <c r="C240" t="s">
        <v>937</v>
      </c>
      <c r="D240" t="s">
        <v>1560</v>
      </c>
      <c r="E240" t="s">
        <v>1060</v>
      </c>
      <c r="G240" s="77">
        <v>0</v>
      </c>
      <c r="H240" s="77">
        <v>0</v>
      </c>
      <c r="I240" t="s">
        <v>1057</v>
      </c>
      <c r="J240" t="s">
        <v>1240</v>
      </c>
      <c r="K240" s="43">
        <v>0</v>
      </c>
      <c r="L240" s="43">
        <v>0</v>
      </c>
      <c r="M240" s="43">
        <v>0</v>
      </c>
      <c r="N240" s="44">
        <v>0</v>
      </c>
      <c r="O240" s="43">
        <v>0</v>
      </c>
      <c r="P240" s="43">
        <v>0</v>
      </c>
      <c r="Q240" s="43">
        <v>0</v>
      </c>
      <c r="R240" s="44">
        <v>0</v>
      </c>
      <c r="S240" s="43">
        <v>0</v>
      </c>
      <c r="T240" s="43">
        <v>0</v>
      </c>
      <c r="U240" s="43">
        <v>0</v>
      </c>
      <c r="V240" s="44">
        <v>0</v>
      </c>
    </row>
    <row r="241" spans="1:22" x14ac:dyDescent="0.3">
      <c r="A241" t="s">
        <v>1561</v>
      </c>
      <c r="B241" s="31" t="s">
        <v>73</v>
      </c>
      <c r="C241" t="s">
        <v>74</v>
      </c>
      <c r="D241" t="s">
        <v>1562</v>
      </c>
      <c r="E241" t="s">
        <v>1056</v>
      </c>
      <c r="G241" s="77">
        <v>1</v>
      </c>
      <c r="H241" s="77">
        <v>0</v>
      </c>
      <c r="I241" t="s">
        <v>1057</v>
      </c>
      <c r="J241" t="s">
        <v>1240</v>
      </c>
      <c r="K241" s="43">
        <v>0</v>
      </c>
      <c r="L241" s="43">
        <v>0</v>
      </c>
      <c r="M241" s="43">
        <v>0</v>
      </c>
      <c r="N241" s="44">
        <v>0</v>
      </c>
      <c r="O241" s="43">
        <v>0</v>
      </c>
      <c r="P241" s="43">
        <v>0</v>
      </c>
      <c r="Q241" s="43">
        <v>0</v>
      </c>
      <c r="R241" s="44">
        <v>0</v>
      </c>
      <c r="S241" s="43">
        <v>0</v>
      </c>
      <c r="T241" s="43">
        <v>0</v>
      </c>
      <c r="U241" s="43">
        <v>0</v>
      </c>
      <c r="V241" s="44">
        <v>0</v>
      </c>
    </row>
    <row r="242" spans="1:22" x14ac:dyDescent="0.3">
      <c r="A242" t="s">
        <v>1563</v>
      </c>
      <c r="B242" s="31" t="s">
        <v>875</v>
      </c>
      <c r="C242" t="s">
        <v>1564</v>
      </c>
      <c r="D242" t="s">
        <v>1565</v>
      </c>
      <c r="E242" t="s">
        <v>1056</v>
      </c>
      <c r="G242" s="77">
        <v>1</v>
      </c>
      <c r="H242" s="77">
        <v>0</v>
      </c>
      <c r="I242" t="s">
        <v>1057</v>
      </c>
      <c r="J242" t="s">
        <v>1240</v>
      </c>
      <c r="K242" s="43">
        <v>0</v>
      </c>
      <c r="L242" s="43">
        <v>0</v>
      </c>
      <c r="M242" s="43">
        <v>0</v>
      </c>
      <c r="N242" s="44">
        <v>0</v>
      </c>
      <c r="O242" s="43">
        <v>0</v>
      </c>
      <c r="P242" s="43">
        <v>0</v>
      </c>
      <c r="Q242" s="43">
        <v>0</v>
      </c>
      <c r="R242" s="44">
        <v>0</v>
      </c>
      <c r="S242" s="43">
        <v>0</v>
      </c>
      <c r="T242" s="43">
        <v>0</v>
      </c>
      <c r="U242" s="43">
        <v>0</v>
      </c>
      <c r="V242" s="44">
        <v>0</v>
      </c>
    </row>
    <row r="243" spans="1:22" x14ac:dyDescent="0.3">
      <c r="A243" t="s">
        <v>1566</v>
      </c>
      <c r="B243" s="31" t="s">
        <v>887</v>
      </c>
      <c r="C243" t="s">
        <v>1567</v>
      </c>
      <c r="D243" t="s">
        <v>1568</v>
      </c>
      <c r="E243" t="s">
        <v>1056</v>
      </c>
      <c r="G243" s="77">
        <v>1</v>
      </c>
      <c r="H243" s="77">
        <v>0</v>
      </c>
      <c r="I243" t="s">
        <v>1057</v>
      </c>
      <c r="J243" t="s">
        <v>1240</v>
      </c>
      <c r="K243" s="43">
        <v>0</v>
      </c>
      <c r="L243" s="43">
        <v>0</v>
      </c>
      <c r="M243" s="43">
        <v>0</v>
      </c>
      <c r="N243" s="44">
        <v>0</v>
      </c>
      <c r="O243" s="43">
        <v>0</v>
      </c>
      <c r="P243" s="43">
        <v>0</v>
      </c>
      <c r="Q243" s="43">
        <v>0</v>
      </c>
      <c r="R243" s="44">
        <v>0</v>
      </c>
      <c r="S243" s="43">
        <v>0</v>
      </c>
      <c r="T243" s="43">
        <v>0</v>
      </c>
      <c r="U243" s="43">
        <v>0</v>
      </c>
      <c r="V243" s="44">
        <v>0</v>
      </c>
    </row>
    <row r="244" spans="1:22" x14ac:dyDescent="0.3">
      <c r="A244" t="s">
        <v>1569</v>
      </c>
      <c r="B244" s="31" t="s">
        <v>960</v>
      </c>
      <c r="C244" t="s">
        <v>961</v>
      </c>
      <c r="D244" t="s">
        <v>1570</v>
      </c>
      <c r="E244" t="s">
        <v>1056</v>
      </c>
      <c r="F244">
        <v>0.91339999999999999</v>
      </c>
      <c r="G244" s="77">
        <v>0</v>
      </c>
      <c r="H244" s="77">
        <v>0</v>
      </c>
      <c r="I244" t="s">
        <v>1104</v>
      </c>
      <c r="J244">
        <v>71430403</v>
      </c>
      <c r="K244" s="43">
        <v>0</v>
      </c>
      <c r="L244" s="43">
        <v>1</v>
      </c>
      <c r="M244" s="43">
        <v>25</v>
      </c>
      <c r="N244" s="44">
        <v>26</v>
      </c>
      <c r="O244" s="43">
        <v>0</v>
      </c>
      <c r="P244" s="43">
        <v>1</v>
      </c>
      <c r="Q244" s="43">
        <v>21</v>
      </c>
      <c r="R244" s="44">
        <v>22</v>
      </c>
      <c r="S244" s="43">
        <v>0</v>
      </c>
      <c r="T244" s="43">
        <v>0</v>
      </c>
      <c r="U244" s="43">
        <v>20</v>
      </c>
      <c r="V244" s="44">
        <v>20</v>
      </c>
    </row>
    <row r="245" spans="1:22" x14ac:dyDescent="0.3">
      <c r="A245" t="s">
        <v>1571</v>
      </c>
      <c r="B245" s="31" t="s">
        <v>962</v>
      </c>
      <c r="C245" t="s">
        <v>963</v>
      </c>
      <c r="D245" t="s">
        <v>1572</v>
      </c>
      <c r="E245" t="s">
        <v>1119</v>
      </c>
      <c r="F245">
        <v>0.11940000000000001</v>
      </c>
      <c r="G245" s="77">
        <v>0</v>
      </c>
      <c r="H245" s="77">
        <v>0</v>
      </c>
      <c r="I245" t="s">
        <v>1104</v>
      </c>
      <c r="J245">
        <v>6450496</v>
      </c>
      <c r="K245" s="43">
        <v>0</v>
      </c>
      <c r="L245" s="43">
        <v>2</v>
      </c>
      <c r="M245" s="43">
        <v>0</v>
      </c>
      <c r="N245" s="44">
        <v>2</v>
      </c>
      <c r="O245" s="43">
        <v>0</v>
      </c>
      <c r="P245" s="43">
        <v>0</v>
      </c>
      <c r="Q245" s="43">
        <v>0</v>
      </c>
      <c r="R245" s="44">
        <v>0</v>
      </c>
      <c r="S245" s="43">
        <v>0</v>
      </c>
      <c r="T245" s="43">
        <v>0</v>
      </c>
      <c r="U245" s="43">
        <v>0</v>
      </c>
      <c r="V245" s="44">
        <v>0</v>
      </c>
    </row>
    <row r="246" spans="1:22" x14ac:dyDescent="0.3">
      <c r="A246" t="s">
        <v>1573</v>
      </c>
      <c r="B246" s="31" t="s">
        <v>968</v>
      </c>
      <c r="C246" t="s">
        <v>969</v>
      </c>
      <c r="D246" t="s">
        <v>1574</v>
      </c>
      <c r="E246" t="s">
        <v>1119</v>
      </c>
      <c r="F246">
        <v>0.92420000000000002</v>
      </c>
      <c r="G246" s="77">
        <v>0</v>
      </c>
      <c r="H246" s="77">
        <v>0</v>
      </c>
      <c r="I246" t="s">
        <v>1104</v>
      </c>
      <c r="J246">
        <v>13184975</v>
      </c>
      <c r="K246" s="43">
        <v>0</v>
      </c>
      <c r="L246" s="43">
        <v>0</v>
      </c>
      <c r="M246" s="43">
        <v>61</v>
      </c>
      <c r="N246" s="44">
        <v>61</v>
      </c>
      <c r="O246" s="43">
        <v>0</v>
      </c>
      <c r="P246" s="43">
        <v>0</v>
      </c>
      <c r="Q246" s="43">
        <v>44</v>
      </c>
      <c r="R246" s="44">
        <v>44</v>
      </c>
      <c r="S246" s="43">
        <v>0</v>
      </c>
      <c r="T246" s="43">
        <v>0</v>
      </c>
      <c r="U246" s="43">
        <v>24</v>
      </c>
      <c r="V246" s="44">
        <v>24</v>
      </c>
    </row>
    <row r="247" spans="1:22" x14ac:dyDescent="0.3">
      <c r="A247" t="s">
        <v>1575</v>
      </c>
      <c r="B247" s="31" t="s">
        <v>249</v>
      </c>
      <c r="C247" t="s">
        <v>250</v>
      </c>
      <c r="D247" t="s">
        <v>1576</v>
      </c>
      <c r="E247" t="s">
        <v>1056</v>
      </c>
      <c r="F247">
        <v>0.92279999999999995</v>
      </c>
      <c r="G247" s="77">
        <v>0</v>
      </c>
      <c r="H247" s="77">
        <v>1</v>
      </c>
      <c r="I247" t="s">
        <v>1092</v>
      </c>
      <c r="J247">
        <v>13283771</v>
      </c>
      <c r="K247" s="43">
        <v>0</v>
      </c>
      <c r="L247" s="43">
        <v>1</v>
      </c>
      <c r="M247" s="43">
        <v>19</v>
      </c>
      <c r="N247" s="44">
        <v>20</v>
      </c>
      <c r="O247" s="43">
        <v>0</v>
      </c>
      <c r="P247" s="43">
        <v>0</v>
      </c>
      <c r="Q247" s="43">
        <v>1</v>
      </c>
      <c r="R247" s="44">
        <v>1</v>
      </c>
      <c r="S247" s="43">
        <v>0</v>
      </c>
      <c r="T247" s="43">
        <v>0</v>
      </c>
      <c r="U247" s="43">
        <v>1</v>
      </c>
      <c r="V247" s="44">
        <v>1</v>
      </c>
    </row>
    <row r="248" spans="1:22" x14ac:dyDescent="0.3">
      <c r="A248" t="s">
        <v>1577</v>
      </c>
      <c r="B248" s="31" t="s">
        <v>976</v>
      </c>
      <c r="C248" t="s">
        <v>977</v>
      </c>
      <c r="D248" t="s">
        <v>1578</v>
      </c>
      <c r="E248" t="s">
        <v>1060</v>
      </c>
      <c r="F248">
        <v>0.95369999999999999</v>
      </c>
      <c r="G248" s="77">
        <v>0</v>
      </c>
      <c r="H248" s="77">
        <v>0</v>
      </c>
      <c r="I248" t="s">
        <v>1069</v>
      </c>
      <c r="J248">
        <v>22345068</v>
      </c>
      <c r="K248" s="43">
        <v>0</v>
      </c>
      <c r="L248" s="43">
        <v>5</v>
      </c>
      <c r="M248" s="43">
        <v>26</v>
      </c>
      <c r="N248" s="44">
        <v>31</v>
      </c>
      <c r="O248" s="43">
        <v>0</v>
      </c>
      <c r="P248" s="43">
        <v>2</v>
      </c>
      <c r="Q248" s="43">
        <v>19</v>
      </c>
      <c r="R248" s="44">
        <v>21</v>
      </c>
      <c r="S248" s="43">
        <v>0</v>
      </c>
      <c r="T248" s="43">
        <v>0</v>
      </c>
      <c r="U248" s="43">
        <v>9</v>
      </c>
      <c r="V248" s="44">
        <v>9</v>
      </c>
    </row>
    <row r="249" spans="1:22" x14ac:dyDescent="0.3">
      <c r="A249" t="s">
        <v>1579</v>
      </c>
      <c r="B249" s="31" t="s">
        <v>914</v>
      </c>
      <c r="C249" t="s">
        <v>915</v>
      </c>
      <c r="D249" t="s">
        <v>1580</v>
      </c>
      <c r="E249" t="s">
        <v>1056</v>
      </c>
      <c r="G249" s="77">
        <v>1</v>
      </c>
      <c r="H249" s="77">
        <v>0</v>
      </c>
      <c r="I249" t="s">
        <v>1057</v>
      </c>
      <c r="J249" t="s">
        <v>1240</v>
      </c>
      <c r="K249" s="43">
        <v>0</v>
      </c>
      <c r="L249" s="43">
        <v>0</v>
      </c>
      <c r="M249" s="43">
        <v>0</v>
      </c>
      <c r="N249" s="44">
        <v>0</v>
      </c>
      <c r="O249" s="43">
        <v>0</v>
      </c>
      <c r="P249" s="43">
        <v>0</v>
      </c>
      <c r="Q249" s="43">
        <v>0</v>
      </c>
      <c r="R249" s="44">
        <v>0</v>
      </c>
      <c r="S249" s="43">
        <v>0</v>
      </c>
      <c r="T249" s="43">
        <v>0</v>
      </c>
      <c r="U249" s="43">
        <v>0</v>
      </c>
      <c r="V249" s="44">
        <v>0</v>
      </c>
    </row>
    <row r="250" spans="1:22" x14ac:dyDescent="0.3">
      <c r="A250" t="s">
        <v>1581</v>
      </c>
      <c r="B250" s="31" t="s">
        <v>922</v>
      </c>
      <c r="C250" t="s">
        <v>923</v>
      </c>
      <c r="D250" t="s">
        <v>1582</v>
      </c>
      <c r="E250" t="s">
        <v>1056</v>
      </c>
      <c r="G250" s="77">
        <v>1</v>
      </c>
      <c r="H250" s="77">
        <v>0</v>
      </c>
      <c r="I250" t="s">
        <v>1057</v>
      </c>
      <c r="J250" t="s">
        <v>1240</v>
      </c>
      <c r="K250" s="43">
        <v>0</v>
      </c>
      <c r="L250" s="43">
        <v>0</v>
      </c>
      <c r="M250" s="43">
        <v>0</v>
      </c>
      <c r="N250" s="44">
        <v>0</v>
      </c>
      <c r="O250" s="43">
        <v>0</v>
      </c>
      <c r="P250" s="43">
        <v>0</v>
      </c>
      <c r="Q250" s="43">
        <v>0</v>
      </c>
      <c r="R250" s="44">
        <v>0</v>
      </c>
      <c r="S250" s="43">
        <v>0</v>
      </c>
      <c r="T250" s="43">
        <v>0</v>
      </c>
      <c r="U250" s="43">
        <v>0</v>
      </c>
      <c r="V250" s="44">
        <v>0</v>
      </c>
    </row>
    <row r="251" spans="1:22" x14ac:dyDescent="0.3">
      <c r="A251" t="s">
        <v>1583</v>
      </c>
      <c r="B251" s="31" t="s">
        <v>982</v>
      </c>
      <c r="C251" t="s">
        <v>983</v>
      </c>
      <c r="D251" t="s">
        <v>1584</v>
      </c>
      <c r="E251" t="s">
        <v>1119</v>
      </c>
      <c r="F251">
        <v>0.98970000000000002</v>
      </c>
      <c r="G251" s="77">
        <v>0</v>
      </c>
      <c r="H251" s="77">
        <v>0</v>
      </c>
      <c r="I251" t="s">
        <v>1064</v>
      </c>
      <c r="J251">
        <v>71332080</v>
      </c>
      <c r="K251" s="43">
        <v>0</v>
      </c>
      <c r="L251" s="43">
        <v>0</v>
      </c>
      <c r="M251" s="43">
        <v>0</v>
      </c>
      <c r="N251" s="44">
        <v>0</v>
      </c>
      <c r="O251" s="43">
        <v>0</v>
      </c>
      <c r="P251" s="43">
        <v>0</v>
      </c>
      <c r="Q251" s="43">
        <v>0</v>
      </c>
      <c r="R251" s="44">
        <v>0</v>
      </c>
      <c r="S251" s="43">
        <v>0</v>
      </c>
      <c r="T251" s="43">
        <v>0</v>
      </c>
      <c r="U251" s="43">
        <v>0</v>
      </c>
      <c r="V251" s="44">
        <v>0</v>
      </c>
    </row>
    <row r="252" spans="1:22" x14ac:dyDescent="0.3">
      <c r="A252" t="s">
        <v>1585</v>
      </c>
      <c r="B252" s="31" t="s">
        <v>984</v>
      </c>
      <c r="C252" t="s">
        <v>985</v>
      </c>
      <c r="D252" t="s">
        <v>1586</v>
      </c>
      <c r="E252" t="s">
        <v>1056</v>
      </c>
      <c r="F252">
        <v>0.91490000000000005</v>
      </c>
      <c r="G252" s="77">
        <v>0</v>
      </c>
      <c r="H252" s="77">
        <v>0</v>
      </c>
      <c r="I252" t="s">
        <v>1116</v>
      </c>
      <c r="J252">
        <v>13643667</v>
      </c>
      <c r="K252" s="43">
        <v>0</v>
      </c>
      <c r="L252" s="43">
        <v>0</v>
      </c>
      <c r="M252" s="43">
        <v>0</v>
      </c>
      <c r="N252" s="44">
        <v>0</v>
      </c>
      <c r="O252" s="43">
        <v>0</v>
      </c>
      <c r="P252" s="43">
        <v>0</v>
      </c>
      <c r="Q252" s="43">
        <v>0</v>
      </c>
      <c r="R252" s="44">
        <v>0</v>
      </c>
      <c r="S252" s="43">
        <v>0</v>
      </c>
      <c r="T252" s="43">
        <v>0</v>
      </c>
      <c r="U252" s="43">
        <v>0</v>
      </c>
      <c r="V252" s="44">
        <v>0</v>
      </c>
    </row>
    <row r="253" spans="1:22" x14ac:dyDescent="0.3">
      <c r="A253" t="s">
        <v>1587</v>
      </c>
      <c r="B253" s="31" t="s">
        <v>55</v>
      </c>
      <c r="C253" t="s">
        <v>56</v>
      </c>
      <c r="D253" t="s">
        <v>1588</v>
      </c>
      <c r="E253" t="s">
        <v>1119</v>
      </c>
      <c r="F253">
        <v>0.96250000000000002</v>
      </c>
      <c r="G253" s="77">
        <v>0</v>
      </c>
      <c r="H253" s="77">
        <v>1</v>
      </c>
      <c r="I253" t="s">
        <v>1092</v>
      </c>
      <c r="J253">
        <v>53987846</v>
      </c>
      <c r="K253" s="43">
        <v>0</v>
      </c>
      <c r="L253" s="43">
        <v>1</v>
      </c>
      <c r="M253" s="43">
        <v>2</v>
      </c>
      <c r="N253" s="44">
        <v>3</v>
      </c>
      <c r="O253" s="43">
        <v>0</v>
      </c>
      <c r="P253" s="43">
        <v>0</v>
      </c>
      <c r="Q253" s="43">
        <v>0</v>
      </c>
      <c r="R253" s="44">
        <v>0</v>
      </c>
      <c r="S253" s="43">
        <v>0</v>
      </c>
      <c r="T253" s="43">
        <v>0</v>
      </c>
      <c r="U253" s="43">
        <v>0</v>
      </c>
      <c r="V253" s="44">
        <v>0</v>
      </c>
    </row>
    <row r="254" spans="1:22" x14ac:dyDescent="0.3">
      <c r="A254" t="s">
        <v>1589</v>
      </c>
      <c r="B254" s="31" t="s">
        <v>59</v>
      </c>
      <c r="C254" t="s">
        <v>60</v>
      </c>
      <c r="D254" t="s">
        <v>1590</v>
      </c>
      <c r="E254" t="s">
        <v>1056</v>
      </c>
      <c r="G254" s="77">
        <v>1</v>
      </c>
      <c r="H254" s="77">
        <v>0</v>
      </c>
      <c r="I254" t="s">
        <v>1057</v>
      </c>
      <c r="J254" t="s">
        <v>1240</v>
      </c>
      <c r="K254" s="43">
        <v>0</v>
      </c>
      <c r="L254" s="43">
        <v>0</v>
      </c>
      <c r="M254" s="43">
        <v>0</v>
      </c>
      <c r="N254" s="44">
        <v>0</v>
      </c>
      <c r="O254" s="43">
        <v>0</v>
      </c>
      <c r="P254" s="43">
        <v>0</v>
      </c>
      <c r="Q254" s="43">
        <v>0</v>
      </c>
      <c r="R254" s="44">
        <v>0</v>
      </c>
      <c r="S254" s="43">
        <v>0</v>
      </c>
      <c r="T254" s="43">
        <v>0</v>
      </c>
      <c r="U254" s="43">
        <v>0</v>
      </c>
      <c r="V254" s="44">
        <v>0</v>
      </c>
    </row>
    <row r="255" spans="1:22" x14ac:dyDescent="0.3">
      <c r="A255" t="s">
        <v>1591</v>
      </c>
      <c r="B255" s="31" t="s">
        <v>924</v>
      </c>
      <c r="C255" t="s">
        <v>925</v>
      </c>
      <c r="D255" t="s">
        <v>1592</v>
      </c>
      <c r="E255" t="s">
        <v>1119</v>
      </c>
      <c r="G255" s="77">
        <v>1</v>
      </c>
      <c r="H255" s="77">
        <v>0</v>
      </c>
      <c r="I255" t="s">
        <v>1057</v>
      </c>
      <c r="J255" t="s">
        <v>1240</v>
      </c>
      <c r="K255" s="43">
        <v>0</v>
      </c>
      <c r="L255" s="43">
        <v>0</v>
      </c>
      <c r="M255" s="43">
        <v>0</v>
      </c>
      <c r="N255" s="44">
        <v>0</v>
      </c>
      <c r="O255" s="43">
        <v>0</v>
      </c>
      <c r="P255" s="43">
        <v>0</v>
      </c>
      <c r="Q255" s="43">
        <v>0</v>
      </c>
      <c r="R255" s="44">
        <v>0</v>
      </c>
      <c r="S255" s="43">
        <v>0</v>
      </c>
      <c r="T255" s="43">
        <v>0</v>
      </c>
      <c r="U255" s="43">
        <v>0</v>
      </c>
      <c r="V255" s="44">
        <v>0</v>
      </c>
    </row>
    <row r="256" spans="1:22" x14ac:dyDescent="0.3">
      <c r="A256" t="s">
        <v>1593</v>
      </c>
      <c r="B256" s="31" t="s">
        <v>107</v>
      </c>
      <c r="C256" t="s">
        <v>108</v>
      </c>
      <c r="D256" t="s">
        <v>1594</v>
      </c>
      <c r="E256" t="s">
        <v>1056</v>
      </c>
      <c r="F256">
        <v>0.92810000000000004</v>
      </c>
      <c r="G256" s="77">
        <v>1</v>
      </c>
      <c r="H256" s="77">
        <v>0</v>
      </c>
      <c r="I256" t="s">
        <v>1057</v>
      </c>
      <c r="J256">
        <v>22833489</v>
      </c>
      <c r="K256" s="43">
        <v>0</v>
      </c>
      <c r="L256" s="43">
        <v>0</v>
      </c>
      <c r="M256" s="43">
        <v>0</v>
      </c>
      <c r="N256" s="44">
        <v>0</v>
      </c>
      <c r="O256" s="43">
        <v>0</v>
      </c>
      <c r="P256" s="43">
        <v>0</v>
      </c>
      <c r="Q256" s="43">
        <v>0</v>
      </c>
      <c r="R256" s="44">
        <v>0</v>
      </c>
      <c r="S256" s="43">
        <v>0</v>
      </c>
      <c r="T256" s="43">
        <v>0</v>
      </c>
      <c r="U256" s="43">
        <v>0</v>
      </c>
      <c r="V256" s="44">
        <v>0</v>
      </c>
    </row>
    <row r="257" spans="1:22" x14ac:dyDescent="0.3">
      <c r="A257" t="s">
        <v>1595</v>
      </c>
      <c r="B257" s="31" t="s">
        <v>927</v>
      </c>
      <c r="C257" t="s">
        <v>928</v>
      </c>
      <c r="D257" t="s">
        <v>1596</v>
      </c>
      <c r="E257" t="s">
        <v>1119</v>
      </c>
      <c r="F257">
        <v>0.92810000000000004</v>
      </c>
      <c r="G257" s="77">
        <v>1</v>
      </c>
      <c r="H257" s="77">
        <v>0</v>
      </c>
      <c r="I257" t="s">
        <v>1057</v>
      </c>
      <c r="J257">
        <v>22833490</v>
      </c>
      <c r="K257" s="43">
        <v>0</v>
      </c>
      <c r="L257" s="43">
        <v>0</v>
      </c>
      <c r="M257" s="43">
        <v>0</v>
      </c>
      <c r="N257" s="44">
        <v>0</v>
      </c>
      <c r="O257" s="43">
        <v>0</v>
      </c>
      <c r="P257" s="43">
        <v>0</v>
      </c>
      <c r="Q257" s="43">
        <v>0</v>
      </c>
      <c r="R257" s="44">
        <v>0</v>
      </c>
      <c r="S257" s="43">
        <v>0</v>
      </c>
      <c r="T257" s="43">
        <v>0</v>
      </c>
      <c r="U257" s="43">
        <v>0</v>
      </c>
      <c r="V257" s="44">
        <v>0</v>
      </c>
    </row>
    <row r="258" spans="1:22" x14ac:dyDescent="0.3">
      <c r="A258" t="s">
        <v>1597</v>
      </c>
      <c r="B258" s="31" t="s">
        <v>277</v>
      </c>
      <c r="C258" t="s">
        <v>278</v>
      </c>
      <c r="D258" t="s">
        <v>1598</v>
      </c>
      <c r="E258" t="s">
        <v>1060</v>
      </c>
      <c r="F258">
        <v>0.81679999999999997</v>
      </c>
      <c r="G258" s="77">
        <v>0</v>
      </c>
      <c r="H258" s="77">
        <v>0</v>
      </c>
      <c r="I258" t="s">
        <v>1057</v>
      </c>
      <c r="J258">
        <v>15708903</v>
      </c>
      <c r="K258" s="43">
        <v>0</v>
      </c>
      <c r="L258" s="43">
        <v>3</v>
      </c>
      <c r="M258" s="43">
        <v>13</v>
      </c>
      <c r="N258" s="44">
        <v>16</v>
      </c>
      <c r="O258" s="43">
        <v>0</v>
      </c>
      <c r="P258" s="43">
        <v>0</v>
      </c>
      <c r="Q258" s="43">
        <v>9</v>
      </c>
      <c r="R258" s="44">
        <v>9</v>
      </c>
      <c r="S258" s="43">
        <v>0</v>
      </c>
      <c r="T258" s="43">
        <v>0</v>
      </c>
      <c r="U258" s="43">
        <v>9</v>
      </c>
      <c r="V258" s="44">
        <v>9</v>
      </c>
    </row>
    <row r="259" spans="1:22" x14ac:dyDescent="0.3">
      <c r="A259" t="s">
        <v>1599</v>
      </c>
      <c r="B259" s="31" t="s">
        <v>75</v>
      </c>
      <c r="C259" t="s">
        <v>76</v>
      </c>
      <c r="D259" t="s">
        <v>1600</v>
      </c>
      <c r="E259" t="s">
        <v>1119</v>
      </c>
      <c r="F259">
        <v>0.89329999999999998</v>
      </c>
      <c r="G259" s="77">
        <v>0</v>
      </c>
      <c r="H259" s="77">
        <v>0</v>
      </c>
      <c r="I259" t="s">
        <v>1263</v>
      </c>
      <c r="J259">
        <v>54227866</v>
      </c>
      <c r="K259" s="43">
        <v>0</v>
      </c>
      <c r="L259" s="43">
        <v>4</v>
      </c>
      <c r="M259" s="43">
        <v>2</v>
      </c>
      <c r="N259" s="44">
        <v>6</v>
      </c>
      <c r="O259" s="43">
        <v>0</v>
      </c>
      <c r="P259" s="43">
        <v>0</v>
      </c>
      <c r="Q259" s="43">
        <v>1</v>
      </c>
      <c r="R259" s="44">
        <v>1</v>
      </c>
      <c r="S259" s="43">
        <v>0</v>
      </c>
      <c r="T259" s="43">
        <v>0</v>
      </c>
      <c r="U259" s="43">
        <v>0</v>
      </c>
      <c r="V259" s="44">
        <v>0</v>
      </c>
    </row>
    <row r="260" spans="1:22" x14ac:dyDescent="0.3">
      <c r="A260" t="s">
        <v>1601</v>
      </c>
      <c r="B260" s="31" t="s">
        <v>77</v>
      </c>
      <c r="C260" t="s">
        <v>78</v>
      </c>
      <c r="D260" t="s">
        <v>1602</v>
      </c>
      <c r="E260" t="s">
        <v>1056</v>
      </c>
      <c r="F260">
        <v>0.9859</v>
      </c>
      <c r="G260" s="77">
        <v>0</v>
      </c>
      <c r="H260" s="77">
        <v>0</v>
      </c>
      <c r="I260" t="s">
        <v>1077</v>
      </c>
      <c r="J260">
        <v>189283</v>
      </c>
      <c r="K260" s="43">
        <v>0</v>
      </c>
      <c r="L260" s="43">
        <v>0</v>
      </c>
      <c r="M260" s="43">
        <v>0</v>
      </c>
      <c r="N260" s="44">
        <v>0</v>
      </c>
      <c r="O260" s="43">
        <v>0</v>
      </c>
      <c r="P260" s="43">
        <v>0</v>
      </c>
      <c r="Q260" s="43">
        <v>0</v>
      </c>
      <c r="R260" s="44">
        <v>0</v>
      </c>
      <c r="S260" s="43">
        <v>0</v>
      </c>
      <c r="T260" s="43">
        <v>0</v>
      </c>
      <c r="U260" s="43">
        <v>0</v>
      </c>
      <c r="V260" s="44">
        <v>0</v>
      </c>
    </row>
    <row r="261" spans="1:22" x14ac:dyDescent="0.3">
      <c r="A261" t="s">
        <v>1603</v>
      </c>
      <c r="B261" s="31" t="s">
        <v>86</v>
      </c>
      <c r="C261" t="s">
        <v>87</v>
      </c>
      <c r="D261" t="s">
        <v>1604</v>
      </c>
      <c r="E261" t="s">
        <v>1056</v>
      </c>
      <c r="F261">
        <v>0.99460000000000004</v>
      </c>
      <c r="G261" s="77">
        <v>0</v>
      </c>
      <c r="H261" s="77">
        <v>1</v>
      </c>
      <c r="I261" t="s">
        <v>1092</v>
      </c>
      <c r="J261">
        <v>53440380</v>
      </c>
      <c r="K261" s="43">
        <v>0</v>
      </c>
      <c r="L261" s="43">
        <v>0</v>
      </c>
      <c r="M261" s="43">
        <v>0</v>
      </c>
      <c r="N261" s="44">
        <v>0</v>
      </c>
      <c r="O261" s="43">
        <v>0</v>
      </c>
      <c r="P261" s="43">
        <v>0</v>
      </c>
      <c r="Q261" s="43">
        <v>0</v>
      </c>
      <c r="R261" s="44">
        <v>0</v>
      </c>
      <c r="S261" s="43">
        <v>0</v>
      </c>
      <c r="T261" s="43">
        <v>0</v>
      </c>
      <c r="U261" s="43">
        <v>0</v>
      </c>
      <c r="V261" s="44">
        <v>0</v>
      </c>
    </row>
    <row r="262" spans="1:22" x14ac:dyDescent="0.3">
      <c r="A262" t="s">
        <v>1605</v>
      </c>
      <c r="B262" s="31" t="s">
        <v>88</v>
      </c>
      <c r="C262" t="s">
        <v>89</v>
      </c>
      <c r="D262" t="s">
        <v>1606</v>
      </c>
      <c r="E262" t="s">
        <v>1119</v>
      </c>
      <c r="F262">
        <v>0.98839999999999995</v>
      </c>
      <c r="G262" s="77">
        <v>0</v>
      </c>
      <c r="H262" s="77">
        <v>1</v>
      </c>
      <c r="I262" t="s">
        <v>1092</v>
      </c>
      <c r="J262">
        <v>85566993</v>
      </c>
      <c r="K262" s="43">
        <v>0</v>
      </c>
      <c r="L262" s="43">
        <v>0</v>
      </c>
      <c r="M262" s="43">
        <v>0</v>
      </c>
      <c r="N262" s="44">
        <v>0</v>
      </c>
      <c r="O262" s="43">
        <v>0</v>
      </c>
      <c r="P262" s="43">
        <v>0</v>
      </c>
      <c r="Q262" s="43">
        <v>0</v>
      </c>
      <c r="R262" s="44">
        <v>0</v>
      </c>
      <c r="S262" s="43">
        <v>0</v>
      </c>
      <c r="T262" s="43">
        <v>0</v>
      </c>
      <c r="U262" s="43">
        <v>0</v>
      </c>
      <c r="V262" s="44">
        <v>0</v>
      </c>
    </row>
    <row r="263" spans="1:22" x14ac:dyDescent="0.3">
      <c r="A263" t="s">
        <v>1607</v>
      </c>
      <c r="B263" s="31" t="s">
        <v>91</v>
      </c>
      <c r="C263" t="s">
        <v>92</v>
      </c>
      <c r="D263" t="s">
        <v>1608</v>
      </c>
      <c r="E263" t="s">
        <v>1056</v>
      </c>
      <c r="F263">
        <v>0.997</v>
      </c>
      <c r="G263" s="77">
        <v>0</v>
      </c>
      <c r="H263" s="77">
        <v>0</v>
      </c>
      <c r="I263" t="s">
        <v>1092</v>
      </c>
      <c r="J263">
        <v>10930591</v>
      </c>
      <c r="K263" s="43">
        <v>0</v>
      </c>
      <c r="L263" s="43">
        <v>0</v>
      </c>
      <c r="M263" s="43">
        <v>8</v>
      </c>
      <c r="N263" s="44">
        <v>8</v>
      </c>
      <c r="O263" s="43">
        <v>0</v>
      </c>
      <c r="P263" s="43">
        <v>0</v>
      </c>
      <c r="Q263" s="43">
        <v>0</v>
      </c>
      <c r="R263" s="44">
        <v>0</v>
      </c>
      <c r="S263" s="43">
        <v>0</v>
      </c>
      <c r="T263" s="43">
        <v>0</v>
      </c>
      <c r="U263" s="43">
        <v>0</v>
      </c>
      <c r="V263" s="44">
        <v>0</v>
      </c>
    </row>
    <row r="264" spans="1:22" x14ac:dyDescent="0.3">
      <c r="A264" t="s">
        <v>1609</v>
      </c>
      <c r="B264" s="31" t="s">
        <v>267</v>
      </c>
      <c r="C264" t="s">
        <v>268</v>
      </c>
      <c r="D264" t="s">
        <v>1610</v>
      </c>
      <c r="E264" t="s">
        <v>1056</v>
      </c>
      <c r="F264">
        <v>0.997</v>
      </c>
      <c r="G264" s="77">
        <v>0</v>
      </c>
      <c r="H264" s="77">
        <v>0</v>
      </c>
      <c r="I264" t="s">
        <v>1092</v>
      </c>
      <c r="J264">
        <v>11967214</v>
      </c>
      <c r="K264" s="43">
        <v>0</v>
      </c>
      <c r="L264" s="43">
        <v>0</v>
      </c>
      <c r="M264" s="43">
        <v>11</v>
      </c>
      <c r="N264" s="44">
        <v>11</v>
      </c>
      <c r="O264" s="43">
        <v>0</v>
      </c>
      <c r="P264" s="43">
        <v>0</v>
      </c>
      <c r="Q264" s="43">
        <v>2</v>
      </c>
      <c r="R264" s="44">
        <v>2</v>
      </c>
      <c r="S264" s="43">
        <v>0</v>
      </c>
      <c r="T264" s="43">
        <v>0</v>
      </c>
      <c r="U264" s="43">
        <v>0</v>
      </c>
      <c r="V264" s="44">
        <v>0</v>
      </c>
    </row>
    <row r="265" spans="1:22" x14ac:dyDescent="0.3">
      <c r="A265" t="s">
        <v>1611</v>
      </c>
      <c r="B265" s="31" t="s">
        <v>97</v>
      </c>
      <c r="C265" t="s">
        <v>98</v>
      </c>
      <c r="D265" t="s">
        <v>1612</v>
      </c>
      <c r="E265" t="s">
        <v>1119</v>
      </c>
      <c r="F265">
        <v>0.99470000000000003</v>
      </c>
      <c r="G265" s="77">
        <v>0</v>
      </c>
      <c r="H265" s="77">
        <v>1</v>
      </c>
      <c r="I265" t="s">
        <v>1077</v>
      </c>
      <c r="J265">
        <v>153894</v>
      </c>
      <c r="K265" s="43">
        <v>0</v>
      </c>
      <c r="L265" s="43">
        <v>0</v>
      </c>
      <c r="M265" s="43">
        <v>0</v>
      </c>
      <c r="N265" s="44">
        <v>0</v>
      </c>
      <c r="O265" s="43">
        <v>0</v>
      </c>
      <c r="P265" s="43">
        <v>0</v>
      </c>
      <c r="Q265" s="43">
        <v>0</v>
      </c>
      <c r="R265" s="44">
        <v>0</v>
      </c>
      <c r="S265" s="43">
        <v>0</v>
      </c>
      <c r="T265" s="43">
        <v>0</v>
      </c>
      <c r="U265" s="43">
        <v>0</v>
      </c>
      <c r="V265" s="44">
        <v>0</v>
      </c>
    </row>
    <row r="266" spans="1:22" x14ac:dyDescent="0.3">
      <c r="A266" t="s">
        <v>1613</v>
      </c>
      <c r="B266" s="31" t="s">
        <v>99</v>
      </c>
      <c r="C266" t="s">
        <v>100</v>
      </c>
      <c r="D266" t="s">
        <v>1614</v>
      </c>
      <c r="E266" t="s">
        <v>1119</v>
      </c>
      <c r="F266">
        <v>0.99470000000000003</v>
      </c>
      <c r="G266" s="77">
        <v>0</v>
      </c>
      <c r="H266" s="77">
        <v>1</v>
      </c>
      <c r="I266" t="s">
        <v>1077</v>
      </c>
      <c r="J266">
        <v>153895</v>
      </c>
      <c r="K266" s="43">
        <v>0</v>
      </c>
      <c r="L266" s="43">
        <v>0</v>
      </c>
      <c r="M266" s="43">
        <v>0</v>
      </c>
      <c r="N266" s="44">
        <v>0</v>
      </c>
      <c r="O266" s="43">
        <v>0</v>
      </c>
      <c r="P266" s="43">
        <v>0</v>
      </c>
      <c r="Q266" s="43">
        <v>0</v>
      </c>
      <c r="R266" s="44">
        <v>0</v>
      </c>
      <c r="S266" s="43">
        <v>0</v>
      </c>
      <c r="T266" s="43">
        <v>0</v>
      </c>
      <c r="U266" s="43">
        <v>0</v>
      </c>
      <c r="V266" s="44">
        <v>0</v>
      </c>
    </row>
    <row r="267" spans="1:22" x14ac:dyDescent="0.3">
      <c r="A267" t="s">
        <v>1615</v>
      </c>
      <c r="B267" s="31" t="s">
        <v>101</v>
      </c>
      <c r="C267" t="s">
        <v>102</v>
      </c>
      <c r="D267" t="s">
        <v>1616</v>
      </c>
      <c r="E267" t="s">
        <v>1119</v>
      </c>
      <c r="F267">
        <v>0.99470000000000003</v>
      </c>
      <c r="G267" s="77">
        <v>0</v>
      </c>
      <c r="H267" s="77">
        <v>1</v>
      </c>
      <c r="I267" t="s">
        <v>1077</v>
      </c>
      <c r="J267">
        <v>153896</v>
      </c>
      <c r="K267" s="43">
        <v>0</v>
      </c>
      <c r="L267" s="43">
        <v>0</v>
      </c>
      <c r="M267" s="43">
        <v>0</v>
      </c>
      <c r="N267" s="44">
        <v>0</v>
      </c>
      <c r="O267" s="43">
        <v>0</v>
      </c>
      <c r="P267" s="43">
        <v>0</v>
      </c>
      <c r="Q267" s="43">
        <v>0</v>
      </c>
      <c r="R267" s="44">
        <v>0</v>
      </c>
      <c r="S267" s="43">
        <v>0</v>
      </c>
      <c r="T267" s="43">
        <v>0</v>
      </c>
      <c r="U267" s="43">
        <v>0</v>
      </c>
      <c r="V267" s="44">
        <v>0</v>
      </c>
    </row>
    <row r="268" spans="1:22" x14ac:dyDescent="0.3">
      <c r="A268" t="s">
        <v>1617</v>
      </c>
      <c r="B268" s="31" t="s">
        <v>103</v>
      </c>
      <c r="C268" t="s">
        <v>104</v>
      </c>
      <c r="D268" t="s">
        <v>1618</v>
      </c>
      <c r="E268" t="s">
        <v>1056</v>
      </c>
      <c r="F268">
        <v>0.99470000000000003</v>
      </c>
      <c r="G268" s="77">
        <v>0</v>
      </c>
      <c r="H268" s="77">
        <v>1</v>
      </c>
      <c r="I268" t="s">
        <v>1077</v>
      </c>
      <c r="J268">
        <v>34004</v>
      </c>
      <c r="K268" s="43">
        <v>1</v>
      </c>
      <c r="L268" s="43">
        <v>14</v>
      </c>
      <c r="M268" s="43">
        <v>35</v>
      </c>
      <c r="N268" s="44">
        <v>50</v>
      </c>
      <c r="O268" s="43">
        <v>0</v>
      </c>
      <c r="P268" s="43">
        <v>10</v>
      </c>
      <c r="Q268" s="43">
        <v>8</v>
      </c>
      <c r="R268" s="44">
        <v>18</v>
      </c>
      <c r="S268" s="43">
        <v>0</v>
      </c>
      <c r="T268" s="43">
        <v>9</v>
      </c>
      <c r="U268" s="43">
        <v>6</v>
      </c>
      <c r="V268" s="44">
        <v>15</v>
      </c>
    </row>
    <row r="269" spans="1:22" x14ac:dyDescent="0.3">
      <c r="A269" t="s">
        <v>1619</v>
      </c>
      <c r="B269" s="31" t="s">
        <v>105</v>
      </c>
      <c r="C269" t="s">
        <v>106</v>
      </c>
      <c r="D269" t="s">
        <v>1620</v>
      </c>
      <c r="E269" t="s">
        <v>1056</v>
      </c>
      <c r="F269">
        <v>0.99470000000000003</v>
      </c>
      <c r="G269" s="77">
        <v>0</v>
      </c>
      <c r="H269" s="77">
        <v>1</v>
      </c>
      <c r="I269" t="s">
        <v>1077</v>
      </c>
      <c r="J269">
        <v>153897</v>
      </c>
      <c r="K269" s="43">
        <v>0</v>
      </c>
      <c r="L269" s="43">
        <v>1</v>
      </c>
      <c r="M269" s="43">
        <v>4</v>
      </c>
      <c r="N269" s="44">
        <v>5</v>
      </c>
      <c r="O269" s="43">
        <v>0</v>
      </c>
      <c r="P269" s="43">
        <v>0</v>
      </c>
      <c r="Q269" s="43">
        <v>0</v>
      </c>
      <c r="R269" s="44">
        <v>0</v>
      </c>
      <c r="S269" s="43">
        <v>0</v>
      </c>
      <c r="T269" s="43">
        <v>0</v>
      </c>
      <c r="U269" s="43">
        <v>0</v>
      </c>
      <c r="V269" s="44">
        <v>0</v>
      </c>
    </row>
    <row r="270" spans="1:22" x14ac:dyDescent="0.3">
      <c r="A270" t="s">
        <v>1621</v>
      </c>
      <c r="B270" s="31" t="s">
        <v>931</v>
      </c>
      <c r="C270" t="s">
        <v>932</v>
      </c>
      <c r="D270" t="s">
        <v>1622</v>
      </c>
      <c r="E270" t="s">
        <v>1119</v>
      </c>
      <c r="F270">
        <v>0.95279999999999998</v>
      </c>
      <c r="G270" s="77">
        <v>0</v>
      </c>
      <c r="H270" s="77">
        <v>0</v>
      </c>
      <c r="I270" t="s">
        <v>1057</v>
      </c>
      <c r="J270" t="s">
        <v>1240</v>
      </c>
      <c r="K270" s="43">
        <v>0</v>
      </c>
      <c r="L270" s="43">
        <v>0</v>
      </c>
      <c r="M270" s="43">
        <v>0</v>
      </c>
      <c r="N270" s="44">
        <v>0</v>
      </c>
      <c r="O270" s="43">
        <v>0</v>
      </c>
      <c r="P270" s="43">
        <v>0</v>
      </c>
      <c r="Q270" s="43">
        <v>0</v>
      </c>
      <c r="R270" s="44">
        <v>0</v>
      </c>
      <c r="S270" s="43">
        <v>0</v>
      </c>
      <c r="T270" s="43">
        <v>0</v>
      </c>
      <c r="U270" s="43">
        <v>0</v>
      </c>
      <c r="V270" s="44">
        <v>0</v>
      </c>
    </row>
    <row r="271" spans="1:22" x14ac:dyDescent="0.3">
      <c r="A271" t="s">
        <v>1623</v>
      </c>
      <c r="B271" s="31" t="s">
        <v>730</v>
      </c>
      <c r="C271" t="s">
        <v>731</v>
      </c>
      <c r="D271" t="s">
        <v>1624</v>
      </c>
      <c r="E271" t="s">
        <v>1060</v>
      </c>
      <c r="G271" s="77">
        <v>0</v>
      </c>
      <c r="H271" s="77">
        <v>0</v>
      </c>
      <c r="I271" t="s">
        <v>1064</v>
      </c>
      <c r="J271">
        <v>14150257</v>
      </c>
      <c r="K271" s="43">
        <v>0</v>
      </c>
      <c r="L271" s="43">
        <v>7</v>
      </c>
      <c r="M271" s="43">
        <v>0</v>
      </c>
      <c r="N271" s="44">
        <v>7</v>
      </c>
      <c r="O271" s="43">
        <v>0</v>
      </c>
      <c r="P271" s="43">
        <v>0</v>
      </c>
      <c r="Q271" s="43">
        <v>0</v>
      </c>
      <c r="R271" s="44">
        <v>0</v>
      </c>
      <c r="S271" s="43">
        <v>0</v>
      </c>
      <c r="T271" s="43">
        <v>0</v>
      </c>
      <c r="U271" s="43">
        <v>0</v>
      </c>
      <c r="V271" s="44">
        <v>0</v>
      </c>
    </row>
    <row r="272" spans="1:22" x14ac:dyDescent="0.3">
      <c r="A272" t="s">
        <v>1625</v>
      </c>
      <c r="B272" s="31" t="s">
        <v>71</v>
      </c>
      <c r="C272" t="s">
        <v>1626</v>
      </c>
      <c r="D272" t="s">
        <v>1627</v>
      </c>
      <c r="E272" t="s">
        <v>1060</v>
      </c>
      <c r="F272">
        <v>0.93759999999999999</v>
      </c>
      <c r="G272" s="77">
        <v>0</v>
      </c>
      <c r="H272" s="77">
        <v>0</v>
      </c>
      <c r="I272" t="s">
        <v>1061</v>
      </c>
      <c r="J272">
        <v>11763618</v>
      </c>
      <c r="K272" s="43">
        <v>0</v>
      </c>
      <c r="L272" s="43">
        <v>6</v>
      </c>
      <c r="M272" s="43">
        <v>31</v>
      </c>
      <c r="N272" s="44">
        <v>37</v>
      </c>
      <c r="O272" s="43">
        <v>0</v>
      </c>
      <c r="P272" s="43">
        <v>0</v>
      </c>
      <c r="Q272" s="43">
        <v>3</v>
      </c>
      <c r="R272" s="44">
        <v>3</v>
      </c>
      <c r="S272" s="43">
        <v>0</v>
      </c>
      <c r="T272" s="43">
        <v>0</v>
      </c>
      <c r="U272" s="43">
        <v>3</v>
      </c>
      <c r="V272" s="44">
        <v>3</v>
      </c>
    </row>
    <row r="273" spans="1:22" x14ac:dyDescent="0.3">
      <c r="A273" t="s">
        <v>1628</v>
      </c>
      <c r="B273" s="31" t="s">
        <v>113</v>
      </c>
      <c r="C273" t="s">
        <v>114</v>
      </c>
      <c r="D273" t="s">
        <v>1629</v>
      </c>
      <c r="E273" t="s">
        <v>1060</v>
      </c>
      <c r="F273">
        <v>0.93759999999999999</v>
      </c>
      <c r="G273" s="77">
        <v>0</v>
      </c>
      <c r="H273" s="77">
        <v>0</v>
      </c>
      <c r="I273" t="s">
        <v>1061</v>
      </c>
      <c r="J273">
        <v>13040187</v>
      </c>
      <c r="K273" s="43">
        <v>0</v>
      </c>
      <c r="L273" s="43">
        <v>6</v>
      </c>
      <c r="M273" s="43">
        <v>28</v>
      </c>
      <c r="N273" s="44">
        <v>34</v>
      </c>
      <c r="O273" s="43">
        <v>0</v>
      </c>
      <c r="P273" s="43">
        <v>0</v>
      </c>
      <c r="Q273" s="43">
        <v>3</v>
      </c>
      <c r="R273" s="44">
        <v>3</v>
      </c>
      <c r="S273" s="43">
        <v>0</v>
      </c>
      <c r="T273" s="43">
        <v>0</v>
      </c>
      <c r="U273" s="43">
        <v>3</v>
      </c>
      <c r="V273" s="44">
        <v>3</v>
      </c>
    </row>
    <row r="274" spans="1:22" x14ac:dyDescent="0.3">
      <c r="A274" t="s">
        <v>1630</v>
      </c>
      <c r="B274" s="31" t="s">
        <v>115</v>
      </c>
      <c r="C274" t="s">
        <v>116</v>
      </c>
      <c r="D274" t="s">
        <v>1631</v>
      </c>
      <c r="E274" t="s">
        <v>1060</v>
      </c>
      <c r="F274">
        <v>0.93759999999999999</v>
      </c>
      <c r="G274" s="77">
        <v>0</v>
      </c>
      <c r="H274" s="77">
        <v>0</v>
      </c>
      <c r="I274" t="s">
        <v>1061</v>
      </c>
      <c r="J274">
        <v>11377211</v>
      </c>
      <c r="K274" s="43">
        <v>23</v>
      </c>
      <c r="L274" s="43">
        <v>278</v>
      </c>
      <c r="M274" s="43">
        <v>1985</v>
      </c>
      <c r="N274" s="44">
        <v>2286</v>
      </c>
      <c r="O274" s="43">
        <v>7</v>
      </c>
      <c r="P274" s="43">
        <v>116</v>
      </c>
      <c r="Q274" s="43">
        <v>765</v>
      </c>
      <c r="R274" s="44">
        <v>888</v>
      </c>
      <c r="S274" s="43">
        <v>4</v>
      </c>
      <c r="T274" s="43">
        <v>69</v>
      </c>
      <c r="U274" s="43">
        <v>387</v>
      </c>
      <c r="V274" s="44">
        <v>460</v>
      </c>
    </row>
    <row r="275" spans="1:22" x14ac:dyDescent="0.3">
      <c r="A275" t="s">
        <v>1632</v>
      </c>
      <c r="B275" s="31" t="s">
        <v>126</v>
      </c>
      <c r="C275" t="s">
        <v>127</v>
      </c>
      <c r="D275" t="s">
        <v>1633</v>
      </c>
      <c r="E275" t="s">
        <v>1119</v>
      </c>
      <c r="F275">
        <v>0.9294</v>
      </c>
      <c r="G275" s="77">
        <v>0</v>
      </c>
      <c r="H275" s="77">
        <v>0</v>
      </c>
      <c r="I275" t="s">
        <v>1095</v>
      </c>
      <c r="J275">
        <v>14178853</v>
      </c>
      <c r="K275" s="43">
        <v>0</v>
      </c>
      <c r="L275" s="43">
        <v>0</v>
      </c>
      <c r="M275" s="43">
        <v>3</v>
      </c>
      <c r="N275" s="44">
        <v>3</v>
      </c>
      <c r="O275" s="43">
        <v>0</v>
      </c>
      <c r="P275" s="43">
        <v>0</v>
      </c>
      <c r="Q275" s="43">
        <v>0</v>
      </c>
      <c r="R275" s="44">
        <v>0</v>
      </c>
      <c r="S275" s="43">
        <v>0</v>
      </c>
      <c r="T275" s="43">
        <v>0</v>
      </c>
      <c r="U275" s="43">
        <v>0</v>
      </c>
      <c r="V275" s="44">
        <v>0</v>
      </c>
    </row>
    <row r="276" spans="1:22" x14ac:dyDescent="0.3">
      <c r="A276" t="s">
        <v>1634</v>
      </c>
      <c r="B276" s="31" t="s">
        <v>128</v>
      </c>
      <c r="C276" t="s">
        <v>129</v>
      </c>
      <c r="D276" t="s">
        <v>1635</v>
      </c>
      <c r="E276" t="s">
        <v>1119</v>
      </c>
      <c r="F276">
        <v>0.9294</v>
      </c>
      <c r="G276" s="77">
        <v>0</v>
      </c>
      <c r="H276" s="77">
        <v>0</v>
      </c>
      <c r="I276" t="s">
        <v>1095</v>
      </c>
      <c r="J276">
        <v>14178854</v>
      </c>
      <c r="K276" s="43">
        <v>0</v>
      </c>
      <c r="L276" s="43">
        <v>175</v>
      </c>
      <c r="M276" s="43">
        <v>97</v>
      </c>
      <c r="N276" s="44">
        <v>272</v>
      </c>
      <c r="O276" s="43">
        <v>0</v>
      </c>
      <c r="P276" s="43">
        <v>0</v>
      </c>
      <c r="Q276" s="43">
        <v>0</v>
      </c>
      <c r="R276" s="44">
        <v>0</v>
      </c>
      <c r="S276" s="43">
        <v>0</v>
      </c>
      <c r="T276" s="43">
        <v>0</v>
      </c>
      <c r="U276" s="43">
        <v>0</v>
      </c>
      <c r="V276" s="44">
        <v>0</v>
      </c>
    </row>
    <row r="277" spans="1:22" x14ac:dyDescent="0.3">
      <c r="A277" t="s">
        <v>1636</v>
      </c>
      <c r="B277" s="31" t="s">
        <v>117</v>
      </c>
      <c r="C277" t="s">
        <v>118</v>
      </c>
      <c r="D277" t="s">
        <v>1637</v>
      </c>
      <c r="E277" t="s">
        <v>1056</v>
      </c>
      <c r="F277">
        <v>0.93759999999999999</v>
      </c>
      <c r="G277" s="77">
        <v>0</v>
      </c>
      <c r="H277" s="77">
        <v>0</v>
      </c>
      <c r="I277" t="s">
        <v>1061</v>
      </c>
      <c r="J277">
        <v>13040187</v>
      </c>
      <c r="K277" s="43">
        <v>0</v>
      </c>
      <c r="L277" s="43">
        <v>6</v>
      </c>
      <c r="M277" s="43">
        <v>28</v>
      </c>
      <c r="N277" s="44">
        <v>34</v>
      </c>
      <c r="O277" s="43">
        <v>0</v>
      </c>
      <c r="P277" s="43">
        <v>0</v>
      </c>
      <c r="Q277" s="43">
        <v>3</v>
      </c>
      <c r="R277" s="44">
        <v>3</v>
      </c>
      <c r="S277" s="43">
        <v>0</v>
      </c>
      <c r="T277" s="43">
        <v>0</v>
      </c>
      <c r="U277" s="43">
        <v>3</v>
      </c>
      <c r="V277" s="44">
        <v>3</v>
      </c>
    </row>
    <row r="278" spans="1:22" x14ac:dyDescent="0.3">
      <c r="A278" t="s">
        <v>1638</v>
      </c>
      <c r="B278" s="31" t="s">
        <v>140</v>
      </c>
      <c r="C278" t="s">
        <v>141</v>
      </c>
      <c r="D278" t="s">
        <v>1639</v>
      </c>
      <c r="E278" t="s">
        <v>1056</v>
      </c>
      <c r="F278">
        <v>0.93759999999999999</v>
      </c>
      <c r="G278" s="77">
        <v>0</v>
      </c>
      <c r="H278" s="77">
        <v>0</v>
      </c>
      <c r="I278" t="s">
        <v>1061</v>
      </c>
      <c r="J278">
        <v>73425481</v>
      </c>
      <c r="K278" s="43">
        <v>0</v>
      </c>
      <c r="L278" s="43">
        <v>0</v>
      </c>
      <c r="M278" s="43">
        <v>2</v>
      </c>
      <c r="N278" s="44">
        <v>2</v>
      </c>
      <c r="O278" s="43">
        <v>0</v>
      </c>
      <c r="P278" s="43">
        <v>0</v>
      </c>
      <c r="Q278" s="43">
        <v>0</v>
      </c>
      <c r="R278" s="44">
        <v>0</v>
      </c>
      <c r="S278" s="43">
        <v>0</v>
      </c>
      <c r="T278" s="43">
        <v>0</v>
      </c>
      <c r="U278" s="43">
        <v>0</v>
      </c>
      <c r="V278" s="44">
        <v>0</v>
      </c>
    </row>
    <row r="279" spans="1:22" x14ac:dyDescent="0.3">
      <c r="A279" t="s">
        <v>1640</v>
      </c>
      <c r="B279" s="31" t="s">
        <v>93</v>
      </c>
      <c r="C279" t="s">
        <v>94</v>
      </c>
      <c r="D279" t="s">
        <v>1641</v>
      </c>
      <c r="E279" t="s">
        <v>1056</v>
      </c>
      <c r="F279">
        <v>0.94469999999999998</v>
      </c>
      <c r="G279" s="77">
        <v>0</v>
      </c>
      <c r="H279" s="77">
        <v>1</v>
      </c>
      <c r="I279" t="s">
        <v>1092</v>
      </c>
      <c r="J279">
        <v>15738106</v>
      </c>
      <c r="K279" s="43">
        <v>4</v>
      </c>
      <c r="L279" s="43">
        <v>5</v>
      </c>
      <c r="M279" s="43">
        <v>25</v>
      </c>
      <c r="N279" s="44">
        <v>34</v>
      </c>
      <c r="O279" s="43">
        <v>0</v>
      </c>
      <c r="P279" s="43">
        <v>1</v>
      </c>
      <c r="Q279" s="43">
        <v>0</v>
      </c>
      <c r="R279" s="44">
        <v>1</v>
      </c>
      <c r="S279" s="43">
        <v>0</v>
      </c>
      <c r="T279" s="43">
        <v>1</v>
      </c>
      <c r="U279" s="43">
        <v>0</v>
      </c>
      <c r="V279" s="44">
        <v>1</v>
      </c>
    </row>
    <row r="280" spans="1:22" x14ac:dyDescent="0.3">
      <c r="A280" t="s">
        <v>1642</v>
      </c>
      <c r="B280" s="31" t="s">
        <v>154</v>
      </c>
      <c r="C280" t="s">
        <v>155</v>
      </c>
      <c r="D280" t="s">
        <v>1643</v>
      </c>
      <c r="E280" t="s">
        <v>1119</v>
      </c>
      <c r="F280">
        <v>0.97650000000000003</v>
      </c>
      <c r="G280" s="77">
        <v>0</v>
      </c>
      <c r="H280" s="77">
        <v>1</v>
      </c>
      <c r="I280" t="s">
        <v>1092</v>
      </c>
      <c r="J280">
        <v>15738107</v>
      </c>
      <c r="K280" s="43">
        <v>1</v>
      </c>
      <c r="L280" s="43">
        <v>1</v>
      </c>
      <c r="M280" s="43">
        <v>4</v>
      </c>
      <c r="N280" s="44">
        <v>6</v>
      </c>
      <c r="O280" s="43">
        <v>0</v>
      </c>
      <c r="P280" s="43">
        <v>0</v>
      </c>
      <c r="Q280" s="43">
        <v>1</v>
      </c>
      <c r="R280" s="44">
        <v>1</v>
      </c>
      <c r="S280" s="43">
        <v>0</v>
      </c>
      <c r="T280" s="43">
        <v>0</v>
      </c>
      <c r="U280" s="43">
        <v>0</v>
      </c>
      <c r="V280" s="44">
        <v>0</v>
      </c>
    </row>
    <row r="281" spans="1:22" x14ac:dyDescent="0.3">
      <c r="A281" t="s">
        <v>1644</v>
      </c>
      <c r="B281" s="31" t="s">
        <v>156</v>
      </c>
      <c r="C281" t="s">
        <v>157</v>
      </c>
      <c r="D281" t="s">
        <v>1645</v>
      </c>
      <c r="E281" t="s">
        <v>1119</v>
      </c>
      <c r="F281">
        <v>0.98770000000000002</v>
      </c>
      <c r="G281" s="77">
        <v>0</v>
      </c>
      <c r="H281" s="77">
        <v>1</v>
      </c>
      <c r="I281" t="s">
        <v>1092</v>
      </c>
      <c r="J281">
        <v>13828344</v>
      </c>
      <c r="K281" s="43">
        <v>0</v>
      </c>
      <c r="L281" s="43">
        <v>0</v>
      </c>
      <c r="M281" s="43">
        <v>0</v>
      </c>
      <c r="N281" s="44">
        <v>0</v>
      </c>
      <c r="O281" s="43">
        <v>0</v>
      </c>
      <c r="P281" s="43">
        <v>0</v>
      </c>
      <c r="Q281" s="43">
        <v>0</v>
      </c>
      <c r="R281" s="44">
        <v>0</v>
      </c>
      <c r="S281" s="43">
        <v>0</v>
      </c>
      <c r="T281" s="43">
        <v>0</v>
      </c>
      <c r="U281" s="43">
        <v>0</v>
      </c>
      <c r="V281" s="44">
        <v>0</v>
      </c>
    </row>
    <row r="282" spans="1:22" x14ac:dyDescent="0.3">
      <c r="A282" t="s">
        <v>1646</v>
      </c>
      <c r="B282" s="31" t="s">
        <v>158</v>
      </c>
      <c r="C282" t="s">
        <v>159</v>
      </c>
      <c r="D282" t="s">
        <v>1647</v>
      </c>
      <c r="E282" t="s">
        <v>1119</v>
      </c>
      <c r="F282">
        <v>0.98619999999999997</v>
      </c>
      <c r="G282" s="77">
        <v>0</v>
      </c>
      <c r="H282" s="77">
        <v>1</v>
      </c>
      <c r="I282" t="s">
        <v>1092</v>
      </c>
      <c r="J282">
        <v>71346104</v>
      </c>
      <c r="K282" s="43">
        <v>0</v>
      </c>
      <c r="L282" s="43">
        <v>0</v>
      </c>
      <c r="M282" s="43">
        <v>0</v>
      </c>
      <c r="N282" s="44">
        <v>0</v>
      </c>
      <c r="O282" s="43">
        <v>0</v>
      </c>
      <c r="P282" s="43">
        <v>0</v>
      </c>
      <c r="Q282" s="43">
        <v>0</v>
      </c>
      <c r="R282" s="44">
        <v>0</v>
      </c>
      <c r="S282" s="43">
        <v>0</v>
      </c>
      <c r="T282" s="43">
        <v>0</v>
      </c>
      <c r="U282" s="43">
        <v>0</v>
      </c>
      <c r="V282" s="44">
        <v>0</v>
      </c>
    </row>
    <row r="283" spans="1:22" x14ac:dyDescent="0.3">
      <c r="A283" t="s">
        <v>1648</v>
      </c>
      <c r="B283" s="31" t="s">
        <v>160</v>
      </c>
      <c r="C283" t="s">
        <v>161</v>
      </c>
      <c r="D283" t="s">
        <v>1649</v>
      </c>
      <c r="E283" t="s">
        <v>1056</v>
      </c>
      <c r="F283">
        <v>0.9859</v>
      </c>
      <c r="G283" s="77">
        <v>0</v>
      </c>
      <c r="H283" s="77">
        <v>0</v>
      </c>
      <c r="I283" t="s">
        <v>1092</v>
      </c>
      <c r="J283">
        <v>14274807</v>
      </c>
      <c r="K283" s="43">
        <v>0</v>
      </c>
      <c r="L283" s="43">
        <v>0</v>
      </c>
      <c r="M283" s="43">
        <v>10</v>
      </c>
      <c r="N283" s="44">
        <v>10</v>
      </c>
      <c r="O283" s="43">
        <v>0</v>
      </c>
      <c r="P283" s="43">
        <v>0</v>
      </c>
      <c r="Q283" s="43">
        <v>0</v>
      </c>
      <c r="R283" s="44">
        <v>0</v>
      </c>
      <c r="S283" s="43">
        <v>0</v>
      </c>
      <c r="T283" s="43">
        <v>0</v>
      </c>
      <c r="U283" s="43">
        <v>0</v>
      </c>
      <c r="V283" s="44">
        <v>0</v>
      </c>
    </row>
    <row r="284" spans="1:22" x14ac:dyDescent="0.3">
      <c r="A284" t="s">
        <v>1650</v>
      </c>
      <c r="B284" s="31" t="s">
        <v>162</v>
      </c>
      <c r="C284" t="s">
        <v>163</v>
      </c>
      <c r="D284" t="s">
        <v>1651</v>
      </c>
      <c r="E284" t="s">
        <v>1119</v>
      </c>
      <c r="F284">
        <v>0.98619999999999997</v>
      </c>
      <c r="G284" s="77">
        <v>0</v>
      </c>
      <c r="H284" s="77">
        <v>1</v>
      </c>
      <c r="I284" t="s">
        <v>1092</v>
      </c>
      <c r="J284">
        <v>85681096</v>
      </c>
      <c r="K284" s="43">
        <v>0</v>
      </c>
      <c r="L284" s="43">
        <v>0</v>
      </c>
      <c r="M284" s="43">
        <v>0</v>
      </c>
      <c r="N284" s="44">
        <v>0</v>
      </c>
      <c r="O284" s="43">
        <v>0</v>
      </c>
      <c r="P284" s="43">
        <v>0</v>
      </c>
      <c r="Q284" s="43">
        <v>0</v>
      </c>
      <c r="R284" s="44">
        <v>0</v>
      </c>
      <c r="S284" s="43">
        <v>0</v>
      </c>
      <c r="T284" s="43">
        <v>0</v>
      </c>
      <c r="U284" s="43">
        <v>0</v>
      </c>
      <c r="V284" s="44">
        <v>0</v>
      </c>
    </row>
    <row r="285" spans="1:22" x14ac:dyDescent="0.3">
      <c r="A285" t="s">
        <v>1652</v>
      </c>
      <c r="B285" s="31" t="s">
        <v>164</v>
      </c>
      <c r="C285" t="s">
        <v>165</v>
      </c>
      <c r="D285" t="s">
        <v>1653</v>
      </c>
      <c r="E285" t="s">
        <v>1119</v>
      </c>
      <c r="F285">
        <v>0.99199999999999999</v>
      </c>
      <c r="G285" s="77">
        <v>0</v>
      </c>
      <c r="H285" s="77">
        <v>1</v>
      </c>
      <c r="I285" t="s">
        <v>1092</v>
      </c>
      <c r="J285">
        <v>21604827</v>
      </c>
      <c r="K285" s="43">
        <v>0</v>
      </c>
      <c r="L285" s="43">
        <v>0</v>
      </c>
      <c r="M285" s="43">
        <v>0</v>
      </c>
      <c r="N285" s="44">
        <v>0</v>
      </c>
      <c r="O285" s="43">
        <v>0</v>
      </c>
      <c r="P285" s="43">
        <v>0</v>
      </c>
      <c r="Q285" s="43">
        <v>0</v>
      </c>
      <c r="R285" s="44">
        <v>0</v>
      </c>
      <c r="S285" s="43">
        <v>0</v>
      </c>
      <c r="T285" s="43">
        <v>0</v>
      </c>
      <c r="U285" s="43">
        <v>0</v>
      </c>
      <c r="V285" s="44">
        <v>0</v>
      </c>
    </row>
    <row r="286" spans="1:22" x14ac:dyDescent="0.3">
      <c r="A286" t="s">
        <v>1654</v>
      </c>
      <c r="B286" s="31" t="s">
        <v>166</v>
      </c>
      <c r="C286" t="s">
        <v>167</v>
      </c>
      <c r="D286" t="s">
        <v>1655</v>
      </c>
      <c r="E286" t="s">
        <v>1056</v>
      </c>
      <c r="F286">
        <v>0.98170000000000002</v>
      </c>
      <c r="G286" s="77">
        <v>0</v>
      </c>
      <c r="H286" s="77">
        <v>0</v>
      </c>
      <c r="I286" t="s">
        <v>1092</v>
      </c>
      <c r="J286">
        <v>39506</v>
      </c>
      <c r="K286" s="43">
        <v>40</v>
      </c>
      <c r="L286" s="43">
        <v>61</v>
      </c>
      <c r="M286" s="43">
        <v>60</v>
      </c>
      <c r="N286" s="44">
        <v>161</v>
      </c>
      <c r="O286" s="43">
        <v>30</v>
      </c>
      <c r="P286" s="43">
        <v>38</v>
      </c>
      <c r="Q286" s="43">
        <v>25</v>
      </c>
      <c r="R286" s="44">
        <v>93</v>
      </c>
      <c r="S286" s="43">
        <v>27</v>
      </c>
      <c r="T286" s="43">
        <v>16</v>
      </c>
      <c r="U286" s="43">
        <v>18</v>
      </c>
      <c r="V286" s="44">
        <v>61</v>
      </c>
    </row>
    <row r="287" spans="1:22" x14ac:dyDescent="0.3">
      <c r="A287" t="s">
        <v>1656</v>
      </c>
      <c r="B287" s="31" t="s">
        <v>168</v>
      </c>
      <c r="C287" t="s">
        <v>169</v>
      </c>
      <c r="D287" t="s">
        <v>1657</v>
      </c>
      <c r="E287" t="s">
        <v>1119</v>
      </c>
      <c r="F287">
        <v>0.96250000000000002</v>
      </c>
      <c r="G287" s="77">
        <v>0</v>
      </c>
      <c r="H287" s="77">
        <v>1</v>
      </c>
      <c r="I287" t="s">
        <v>1092</v>
      </c>
      <c r="J287">
        <v>16212140</v>
      </c>
      <c r="K287" s="43">
        <v>0</v>
      </c>
      <c r="L287" s="43">
        <v>0</v>
      </c>
      <c r="M287" s="43">
        <v>0</v>
      </c>
      <c r="N287" s="44">
        <v>0</v>
      </c>
      <c r="O287" s="43">
        <v>0</v>
      </c>
      <c r="P287" s="43">
        <v>0</v>
      </c>
      <c r="Q287" s="43">
        <v>0</v>
      </c>
      <c r="R287" s="44">
        <v>0</v>
      </c>
      <c r="S287" s="43">
        <v>0</v>
      </c>
      <c r="T287" s="43">
        <v>0</v>
      </c>
      <c r="U287" s="43">
        <v>0</v>
      </c>
      <c r="V287" s="44">
        <v>0</v>
      </c>
    </row>
    <row r="288" spans="1:22" x14ac:dyDescent="0.3">
      <c r="A288" t="s">
        <v>1658</v>
      </c>
      <c r="B288" s="31" t="s">
        <v>170</v>
      </c>
      <c r="C288" t="s">
        <v>171</v>
      </c>
      <c r="D288" t="s">
        <v>1659</v>
      </c>
      <c r="E288" t="s">
        <v>1119</v>
      </c>
      <c r="F288">
        <v>0.92279999999999995</v>
      </c>
      <c r="G288" s="77">
        <v>0</v>
      </c>
      <c r="H288" s="77">
        <v>1</v>
      </c>
      <c r="I288" t="s">
        <v>1092</v>
      </c>
      <c r="J288">
        <v>12073150</v>
      </c>
      <c r="K288" s="43">
        <v>0</v>
      </c>
      <c r="L288" s="43">
        <v>0</v>
      </c>
      <c r="M288" s="43">
        <v>0</v>
      </c>
      <c r="N288" s="44">
        <v>0</v>
      </c>
      <c r="O288" s="43">
        <v>0</v>
      </c>
      <c r="P288" s="43">
        <v>0</v>
      </c>
      <c r="Q288" s="43">
        <v>0</v>
      </c>
      <c r="R288" s="44">
        <v>0</v>
      </c>
      <c r="S288" s="43">
        <v>0</v>
      </c>
      <c r="T288" s="43">
        <v>0</v>
      </c>
      <c r="U288" s="43">
        <v>0</v>
      </c>
      <c r="V288" s="44">
        <v>0</v>
      </c>
    </row>
    <row r="289" spans="1:22" x14ac:dyDescent="0.3">
      <c r="A289" t="s">
        <v>1660</v>
      </c>
      <c r="B289" s="31" t="s">
        <v>172</v>
      </c>
      <c r="C289" t="s">
        <v>173</v>
      </c>
      <c r="D289" t="s">
        <v>1661</v>
      </c>
      <c r="E289" t="s">
        <v>1119</v>
      </c>
      <c r="F289">
        <v>0.92279999999999995</v>
      </c>
      <c r="G289" s="77">
        <v>0</v>
      </c>
      <c r="H289" s="77">
        <v>1</v>
      </c>
      <c r="I289" t="s">
        <v>1092</v>
      </c>
      <c r="J289">
        <v>12073152</v>
      </c>
      <c r="K289" s="43">
        <v>0</v>
      </c>
      <c r="L289" s="43">
        <v>0</v>
      </c>
      <c r="M289" s="43">
        <v>1</v>
      </c>
      <c r="N289" s="44">
        <v>1</v>
      </c>
      <c r="O289" s="43">
        <v>0</v>
      </c>
      <c r="P289" s="43">
        <v>0</v>
      </c>
      <c r="Q289" s="43">
        <v>0</v>
      </c>
      <c r="R289" s="44">
        <v>0</v>
      </c>
      <c r="S289" s="43">
        <v>0</v>
      </c>
      <c r="T289" s="43">
        <v>0</v>
      </c>
      <c r="U289" s="43">
        <v>0</v>
      </c>
      <c r="V289" s="44">
        <v>0</v>
      </c>
    </row>
    <row r="290" spans="1:22" x14ac:dyDescent="0.3">
      <c r="A290" t="s">
        <v>1662</v>
      </c>
      <c r="B290" s="31" t="s">
        <v>182</v>
      </c>
      <c r="C290" t="s">
        <v>183</v>
      </c>
      <c r="D290" t="s">
        <v>1663</v>
      </c>
      <c r="E290" t="s">
        <v>1060</v>
      </c>
      <c r="F290">
        <v>0.92049999999999998</v>
      </c>
      <c r="G290" s="77">
        <v>0</v>
      </c>
      <c r="H290" s="77">
        <v>0</v>
      </c>
      <c r="I290" t="s">
        <v>1664</v>
      </c>
      <c r="J290">
        <v>53785751</v>
      </c>
      <c r="K290" s="43">
        <v>0</v>
      </c>
      <c r="L290" s="43">
        <v>7</v>
      </c>
      <c r="M290" s="43">
        <v>1</v>
      </c>
      <c r="N290" s="44">
        <v>8</v>
      </c>
      <c r="O290" s="43">
        <v>0</v>
      </c>
      <c r="P290" s="43">
        <v>1</v>
      </c>
      <c r="Q290" s="43">
        <v>0</v>
      </c>
      <c r="R290" s="44">
        <v>1</v>
      </c>
      <c r="S290" s="43">
        <v>0</v>
      </c>
      <c r="T290" s="43">
        <v>0</v>
      </c>
      <c r="U290" s="43">
        <v>0</v>
      </c>
      <c r="V290" s="44">
        <v>0</v>
      </c>
    </row>
    <row r="291" spans="1:22" x14ac:dyDescent="0.3">
      <c r="A291" t="s">
        <v>1665</v>
      </c>
      <c r="B291" s="31" t="s">
        <v>174</v>
      </c>
      <c r="C291" t="s">
        <v>175</v>
      </c>
      <c r="D291" t="s">
        <v>1666</v>
      </c>
      <c r="E291" t="s">
        <v>1056</v>
      </c>
      <c r="F291">
        <v>0.99660000000000004</v>
      </c>
      <c r="G291" s="77">
        <v>0</v>
      </c>
      <c r="H291" s="77">
        <v>1</v>
      </c>
      <c r="I291" t="s">
        <v>1092</v>
      </c>
      <c r="J291">
        <v>12073149</v>
      </c>
      <c r="K291" s="43">
        <v>0</v>
      </c>
      <c r="L291" s="43">
        <v>2</v>
      </c>
      <c r="M291" s="43">
        <v>4</v>
      </c>
      <c r="N291" s="44">
        <v>6</v>
      </c>
      <c r="O291" s="43">
        <v>0</v>
      </c>
      <c r="P291" s="43">
        <v>0</v>
      </c>
      <c r="Q291" s="43">
        <v>0</v>
      </c>
      <c r="R291" s="44">
        <v>0</v>
      </c>
      <c r="S291" s="43">
        <v>0</v>
      </c>
      <c r="T291" s="43">
        <v>0</v>
      </c>
      <c r="U291" s="43">
        <v>0</v>
      </c>
      <c r="V291" s="44">
        <v>0</v>
      </c>
    </row>
    <row r="292" spans="1:22" x14ac:dyDescent="0.3">
      <c r="A292" t="s">
        <v>1667</v>
      </c>
      <c r="B292" s="31" t="s">
        <v>188</v>
      </c>
      <c r="C292" t="s">
        <v>1668</v>
      </c>
      <c r="D292" t="s">
        <v>1669</v>
      </c>
      <c r="E292" t="s">
        <v>1060</v>
      </c>
      <c r="G292" s="77">
        <v>0</v>
      </c>
      <c r="H292" s="77">
        <v>0</v>
      </c>
      <c r="I292" t="s">
        <v>1074</v>
      </c>
      <c r="J292" t="s">
        <v>1240</v>
      </c>
      <c r="K292" s="43">
        <v>0</v>
      </c>
      <c r="L292" s="43">
        <v>0</v>
      </c>
      <c r="M292" s="43">
        <v>0</v>
      </c>
      <c r="N292" s="44">
        <v>0</v>
      </c>
      <c r="O292" s="43">
        <v>0</v>
      </c>
      <c r="P292" s="43">
        <v>0</v>
      </c>
      <c r="Q292" s="43">
        <v>0</v>
      </c>
      <c r="R292" s="44">
        <v>0</v>
      </c>
      <c r="S292" s="43">
        <v>0</v>
      </c>
      <c r="T292" s="43">
        <v>0</v>
      </c>
      <c r="U292" s="43">
        <v>0</v>
      </c>
      <c r="V292" s="44">
        <v>0</v>
      </c>
    </row>
    <row r="293" spans="1:22" x14ac:dyDescent="0.3">
      <c r="A293" t="s">
        <v>1670</v>
      </c>
      <c r="B293" s="31" t="s">
        <v>142</v>
      </c>
      <c r="C293" t="s">
        <v>143</v>
      </c>
      <c r="D293" t="s">
        <v>1671</v>
      </c>
      <c r="E293" t="s">
        <v>1056</v>
      </c>
      <c r="F293">
        <v>0.93759999999999999</v>
      </c>
      <c r="G293" s="77">
        <v>0</v>
      </c>
      <c r="H293" s="77">
        <v>0</v>
      </c>
      <c r="I293" t="s">
        <v>1061</v>
      </c>
      <c r="J293">
        <v>71350230</v>
      </c>
      <c r="K293" s="43">
        <v>0</v>
      </c>
      <c r="L293" s="43">
        <v>0</v>
      </c>
      <c r="M293" s="43">
        <v>1</v>
      </c>
      <c r="N293" s="44">
        <v>1</v>
      </c>
      <c r="O293" s="43">
        <v>0</v>
      </c>
      <c r="P293" s="43">
        <v>0</v>
      </c>
      <c r="Q293" s="43">
        <v>0</v>
      </c>
      <c r="R293" s="44">
        <v>0</v>
      </c>
      <c r="S293" s="43">
        <v>0</v>
      </c>
      <c r="T293" s="43">
        <v>0</v>
      </c>
      <c r="U293" s="43">
        <v>0</v>
      </c>
      <c r="V293" s="44">
        <v>0</v>
      </c>
    </row>
    <row r="294" spans="1:22" x14ac:dyDescent="0.3">
      <c r="A294" t="s">
        <v>1672</v>
      </c>
      <c r="B294" s="31" t="s">
        <v>184</v>
      </c>
      <c r="C294" t="s">
        <v>185</v>
      </c>
      <c r="D294" t="s">
        <v>1673</v>
      </c>
      <c r="E294" t="s">
        <v>1119</v>
      </c>
      <c r="F294">
        <v>0.98950000000000005</v>
      </c>
      <c r="G294" s="77">
        <v>0</v>
      </c>
      <c r="H294" s="77">
        <v>1</v>
      </c>
      <c r="I294" t="s">
        <v>1092</v>
      </c>
      <c r="J294">
        <v>14942774</v>
      </c>
      <c r="K294" s="43">
        <v>2</v>
      </c>
      <c r="L294" s="43">
        <v>3</v>
      </c>
      <c r="M294" s="43">
        <v>3</v>
      </c>
      <c r="N294" s="44">
        <v>8</v>
      </c>
      <c r="O294" s="43">
        <v>0</v>
      </c>
      <c r="P294" s="43">
        <v>0</v>
      </c>
      <c r="Q294" s="43">
        <v>1</v>
      </c>
      <c r="R294" s="44">
        <v>1</v>
      </c>
      <c r="S294" s="43">
        <v>0</v>
      </c>
      <c r="T294" s="43">
        <v>0</v>
      </c>
      <c r="U294" s="43">
        <v>0</v>
      </c>
      <c r="V294" s="44">
        <v>0</v>
      </c>
    </row>
    <row r="295" spans="1:22" x14ac:dyDescent="0.3">
      <c r="A295" t="s">
        <v>1674</v>
      </c>
      <c r="B295" s="31" t="s">
        <v>279</v>
      </c>
      <c r="C295" t="s">
        <v>280</v>
      </c>
      <c r="D295" t="s">
        <v>1675</v>
      </c>
      <c r="E295" t="s">
        <v>1056</v>
      </c>
      <c r="F295">
        <v>0.99709999999999999</v>
      </c>
      <c r="G295" s="77">
        <v>0</v>
      </c>
      <c r="H295" s="77">
        <v>0</v>
      </c>
      <c r="I295" t="s">
        <v>1092</v>
      </c>
      <c r="J295">
        <v>177368</v>
      </c>
      <c r="K295" s="43">
        <v>0</v>
      </c>
      <c r="L295" s="43">
        <v>0</v>
      </c>
      <c r="M295" s="43">
        <v>49</v>
      </c>
      <c r="N295" s="44">
        <v>49</v>
      </c>
      <c r="O295" s="43">
        <v>0</v>
      </c>
      <c r="P295" s="43">
        <v>0</v>
      </c>
      <c r="Q295" s="43">
        <v>2</v>
      </c>
      <c r="R295" s="44">
        <v>2</v>
      </c>
      <c r="S295" s="43">
        <v>0</v>
      </c>
      <c r="T295" s="43">
        <v>0</v>
      </c>
      <c r="U295" s="43">
        <v>1</v>
      </c>
      <c r="V295" s="44">
        <v>1</v>
      </c>
    </row>
    <row r="296" spans="1:22" x14ac:dyDescent="0.3">
      <c r="A296" t="s">
        <v>1676</v>
      </c>
      <c r="B296" s="31" t="s">
        <v>281</v>
      </c>
      <c r="C296" t="s">
        <v>282</v>
      </c>
      <c r="D296" t="s">
        <v>1677</v>
      </c>
      <c r="E296" t="s">
        <v>1056</v>
      </c>
      <c r="F296">
        <v>0.99709999999999999</v>
      </c>
      <c r="G296" s="77">
        <v>0</v>
      </c>
      <c r="H296" s="77">
        <v>1</v>
      </c>
      <c r="I296" t="s">
        <v>1092</v>
      </c>
      <c r="J296">
        <v>13828347</v>
      </c>
      <c r="K296" s="43">
        <v>8</v>
      </c>
      <c r="L296" s="43">
        <v>15</v>
      </c>
      <c r="M296" s="43">
        <v>22</v>
      </c>
      <c r="N296" s="44">
        <v>45</v>
      </c>
      <c r="O296" s="43">
        <v>2</v>
      </c>
      <c r="P296" s="43">
        <v>10</v>
      </c>
      <c r="Q296" s="43">
        <v>9</v>
      </c>
      <c r="R296" s="44">
        <v>21</v>
      </c>
      <c r="S296" s="43">
        <v>2</v>
      </c>
      <c r="T296" s="43">
        <v>8</v>
      </c>
      <c r="U296" s="43">
        <v>8</v>
      </c>
      <c r="V296" s="44">
        <v>18</v>
      </c>
    </row>
    <row r="297" spans="1:22" x14ac:dyDescent="0.3">
      <c r="A297" t="s">
        <v>1678</v>
      </c>
      <c r="B297" s="31" t="s">
        <v>291</v>
      </c>
      <c r="C297" t="s">
        <v>292</v>
      </c>
      <c r="D297" t="s">
        <v>1679</v>
      </c>
      <c r="E297" t="s">
        <v>1056</v>
      </c>
      <c r="F297">
        <v>0.99480000000000002</v>
      </c>
      <c r="G297" s="77">
        <v>0</v>
      </c>
      <c r="H297" s="77">
        <v>0</v>
      </c>
      <c r="I297" t="s">
        <v>1092</v>
      </c>
      <c r="J297">
        <v>15254861</v>
      </c>
      <c r="K297" s="43">
        <v>0</v>
      </c>
      <c r="L297" s="43">
        <v>0</v>
      </c>
      <c r="M297" s="43">
        <v>15</v>
      </c>
      <c r="N297" s="44">
        <v>15</v>
      </c>
      <c r="O297" s="43">
        <v>0</v>
      </c>
      <c r="P297" s="43">
        <v>0</v>
      </c>
      <c r="Q297" s="43">
        <v>1</v>
      </c>
      <c r="R297" s="44">
        <v>1</v>
      </c>
      <c r="S297" s="43">
        <v>0</v>
      </c>
      <c r="T297" s="43">
        <v>0</v>
      </c>
      <c r="U297" s="43">
        <v>1</v>
      </c>
      <c r="V297" s="44">
        <v>1</v>
      </c>
    </row>
    <row r="298" spans="1:22" x14ac:dyDescent="0.3">
      <c r="A298" t="s">
        <v>1680</v>
      </c>
      <c r="B298" s="31" t="s">
        <v>206</v>
      </c>
      <c r="C298" t="s">
        <v>207</v>
      </c>
      <c r="D298" t="s">
        <v>1681</v>
      </c>
      <c r="E298" t="s">
        <v>1060</v>
      </c>
      <c r="F298">
        <v>0.93840000000000001</v>
      </c>
      <c r="G298" s="77">
        <v>0</v>
      </c>
      <c r="H298" s="77">
        <v>0</v>
      </c>
      <c r="I298" t="s">
        <v>1104</v>
      </c>
      <c r="J298">
        <v>71316600</v>
      </c>
      <c r="K298" s="43">
        <v>0</v>
      </c>
      <c r="L298" s="43">
        <v>12</v>
      </c>
      <c r="M298" s="43">
        <v>24</v>
      </c>
      <c r="N298" s="44">
        <v>36</v>
      </c>
      <c r="O298" s="43">
        <v>0</v>
      </c>
      <c r="P298" s="43">
        <v>6</v>
      </c>
      <c r="Q298" s="43">
        <v>17</v>
      </c>
      <c r="R298" s="44">
        <v>23</v>
      </c>
      <c r="S298" s="43">
        <v>0</v>
      </c>
      <c r="T298" s="43">
        <v>6</v>
      </c>
      <c r="U298" s="43">
        <v>13</v>
      </c>
      <c r="V298" s="44">
        <v>19</v>
      </c>
    </row>
    <row r="299" spans="1:22" x14ac:dyDescent="0.3">
      <c r="A299" t="s">
        <v>1682</v>
      </c>
      <c r="B299" s="31" t="s">
        <v>340</v>
      </c>
      <c r="C299" t="s">
        <v>341</v>
      </c>
      <c r="D299" t="s">
        <v>1683</v>
      </c>
      <c r="E299" t="s">
        <v>1119</v>
      </c>
      <c r="F299">
        <v>0.9859</v>
      </c>
      <c r="G299" s="77">
        <v>0</v>
      </c>
      <c r="H299" s="77">
        <v>0</v>
      </c>
      <c r="I299" t="s">
        <v>1092</v>
      </c>
      <c r="J299">
        <v>21604828</v>
      </c>
      <c r="K299" s="43">
        <v>0</v>
      </c>
      <c r="L299" s="43">
        <v>0</v>
      </c>
      <c r="M299" s="43">
        <v>0</v>
      </c>
      <c r="N299" s="44">
        <v>0</v>
      </c>
      <c r="O299" s="43">
        <v>0</v>
      </c>
      <c r="P299" s="43">
        <v>0</v>
      </c>
      <c r="Q299" s="43">
        <v>0</v>
      </c>
      <c r="R299" s="44">
        <v>0</v>
      </c>
      <c r="S299" s="43">
        <v>0</v>
      </c>
      <c r="T299" s="43">
        <v>0</v>
      </c>
      <c r="U299" s="43">
        <v>0</v>
      </c>
      <c r="V299" s="44">
        <v>0</v>
      </c>
    </row>
    <row r="300" spans="1:22" x14ac:dyDescent="0.3">
      <c r="A300" t="s">
        <v>1684</v>
      </c>
      <c r="B300" s="31" t="s">
        <v>344</v>
      </c>
      <c r="C300" t="s">
        <v>345</v>
      </c>
      <c r="D300" t="s">
        <v>1685</v>
      </c>
      <c r="E300" t="s">
        <v>1119</v>
      </c>
      <c r="F300">
        <v>0.99539999999999995</v>
      </c>
      <c r="G300" s="77">
        <v>0</v>
      </c>
      <c r="H300" s="77">
        <v>1</v>
      </c>
      <c r="I300" t="s">
        <v>1092</v>
      </c>
      <c r="J300">
        <v>21604829</v>
      </c>
      <c r="K300" s="43">
        <v>0</v>
      </c>
      <c r="L300" s="43">
        <v>0</v>
      </c>
      <c r="M300" s="43">
        <v>0</v>
      </c>
      <c r="N300" s="44">
        <v>0</v>
      </c>
      <c r="O300" s="43">
        <v>0</v>
      </c>
      <c r="P300" s="43">
        <v>0</v>
      </c>
      <c r="Q300" s="43">
        <v>0</v>
      </c>
      <c r="R300" s="44">
        <v>0</v>
      </c>
      <c r="S300" s="43">
        <v>0</v>
      </c>
      <c r="T300" s="43">
        <v>0</v>
      </c>
      <c r="U300" s="43">
        <v>0</v>
      </c>
      <c r="V300" s="44">
        <v>0</v>
      </c>
    </row>
    <row r="301" spans="1:22" x14ac:dyDescent="0.3">
      <c r="A301" t="s">
        <v>1686</v>
      </c>
      <c r="B301" s="31" t="s">
        <v>346</v>
      </c>
      <c r="C301" t="s">
        <v>347</v>
      </c>
      <c r="D301" t="s">
        <v>1687</v>
      </c>
      <c r="E301" t="s">
        <v>1119</v>
      </c>
      <c r="F301">
        <v>0.95199999999999996</v>
      </c>
      <c r="G301" s="77">
        <v>0</v>
      </c>
      <c r="H301" s="77">
        <v>1</v>
      </c>
      <c r="I301" t="s">
        <v>1092</v>
      </c>
      <c r="J301">
        <v>12073146</v>
      </c>
      <c r="K301" s="43">
        <v>2</v>
      </c>
      <c r="L301" s="43">
        <v>1</v>
      </c>
      <c r="M301" s="43">
        <v>1</v>
      </c>
      <c r="N301" s="44">
        <v>4</v>
      </c>
      <c r="O301" s="43">
        <v>0</v>
      </c>
      <c r="P301" s="43">
        <v>0</v>
      </c>
      <c r="Q301" s="43">
        <v>0</v>
      </c>
      <c r="R301" s="44">
        <v>0</v>
      </c>
      <c r="S301" s="43">
        <v>0</v>
      </c>
      <c r="T301" s="43">
        <v>0</v>
      </c>
      <c r="U301" s="43">
        <v>0</v>
      </c>
      <c r="V301" s="44">
        <v>0</v>
      </c>
    </row>
    <row r="302" spans="1:22" x14ac:dyDescent="0.3">
      <c r="A302" t="s">
        <v>1688</v>
      </c>
      <c r="B302" s="31" t="s">
        <v>348</v>
      </c>
      <c r="C302" t="s">
        <v>349</v>
      </c>
      <c r="D302" t="s">
        <v>1689</v>
      </c>
      <c r="E302" t="s">
        <v>1119</v>
      </c>
      <c r="F302">
        <v>0.9859</v>
      </c>
      <c r="G302" s="77">
        <v>0</v>
      </c>
      <c r="H302" s="77">
        <v>1</v>
      </c>
      <c r="I302" t="s">
        <v>1092</v>
      </c>
      <c r="J302">
        <v>12073151</v>
      </c>
      <c r="K302" s="43">
        <v>0</v>
      </c>
      <c r="L302" s="43">
        <v>0</v>
      </c>
      <c r="M302" s="43">
        <v>0</v>
      </c>
      <c r="N302" s="44">
        <v>0</v>
      </c>
      <c r="O302" s="43">
        <v>0</v>
      </c>
      <c r="P302" s="43">
        <v>0</v>
      </c>
      <c r="Q302" s="43">
        <v>0</v>
      </c>
      <c r="R302" s="44">
        <v>0</v>
      </c>
      <c r="S302" s="43">
        <v>0</v>
      </c>
      <c r="T302" s="43">
        <v>0</v>
      </c>
      <c r="U302" s="43">
        <v>0</v>
      </c>
      <c r="V302" s="44">
        <v>0</v>
      </c>
    </row>
    <row r="303" spans="1:22" x14ac:dyDescent="0.3">
      <c r="A303" t="s">
        <v>1690</v>
      </c>
      <c r="B303" s="31" t="s">
        <v>357</v>
      </c>
      <c r="C303" t="s">
        <v>358</v>
      </c>
      <c r="D303" t="s">
        <v>1691</v>
      </c>
      <c r="E303" t="s">
        <v>1056</v>
      </c>
      <c r="F303">
        <v>0.99450000000000005</v>
      </c>
      <c r="G303" s="77">
        <v>0</v>
      </c>
      <c r="H303" s="77">
        <v>0</v>
      </c>
      <c r="I303" t="s">
        <v>1092</v>
      </c>
      <c r="J303">
        <v>15509893</v>
      </c>
      <c r="K303" s="43">
        <v>0</v>
      </c>
      <c r="L303" s="43">
        <v>0</v>
      </c>
      <c r="M303" s="43">
        <v>17</v>
      </c>
      <c r="N303" s="44">
        <v>17</v>
      </c>
      <c r="O303" s="43">
        <v>0</v>
      </c>
      <c r="P303" s="43">
        <v>0</v>
      </c>
      <c r="Q303" s="43">
        <v>0</v>
      </c>
      <c r="R303" s="44">
        <v>0</v>
      </c>
      <c r="S303" s="43">
        <v>0</v>
      </c>
      <c r="T303" s="43">
        <v>0</v>
      </c>
      <c r="U303" s="43">
        <v>0</v>
      </c>
      <c r="V303" s="44">
        <v>0</v>
      </c>
    </row>
    <row r="304" spans="1:22" x14ac:dyDescent="0.3">
      <c r="A304" t="s">
        <v>1692</v>
      </c>
      <c r="B304" s="31" t="s">
        <v>359</v>
      </c>
      <c r="C304" t="s">
        <v>360</v>
      </c>
      <c r="D304" t="s">
        <v>1693</v>
      </c>
      <c r="E304" t="s">
        <v>1056</v>
      </c>
      <c r="F304">
        <v>0.99450000000000005</v>
      </c>
      <c r="G304" s="77">
        <v>0</v>
      </c>
      <c r="H304" s="77">
        <v>0</v>
      </c>
      <c r="I304" t="s">
        <v>1092</v>
      </c>
      <c r="J304">
        <v>15509894</v>
      </c>
      <c r="K304" s="43">
        <v>0</v>
      </c>
      <c r="L304" s="43">
        <v>0</v>
      </c>
      <c r="M304" s="43">
        <v>19</v>
      </c>
      <c r="N304" s="44">
        <v>19</v>
      </c>
      <c r="O304" s="43">
        <v>0</v>
      </c>
      <c r="P304" s="43">
        <v>0</v>
      </c>
      <c r="Q304" s="43">
        <v>0</v>
      </c>
      <c r="R304" s="44">
        <v>0</v>
      </c>
      <c r="S304" s="43">
        <v>0</v>
      </c>
      <c r="T304" s="43">
        <v>0</v>
      </c>
      <c r="U304" s="43">
        <v>0</v>
      </c>
      <c r="V304" s="44">
        <v>0</v>
      </c>
    </row>
    <row r="305" spans="1:22" x14ac:dyDescent="0.3">
      <c r="A305" t="s">
        <v>1694</v>
      </c>
      <c r="B305" s="31" t="s">
        <v>361</v>
      </c>
      <c r="C305" t="s">
        <v>362</v>
      </c>
      <c r="D305" t="s">
        <v>1695</v>
      </c>
      <c r="E305" t="s">
        <v>1119</v>
      </c>
      <c r="F305">
        <v>0.99550000000000005</v>
      </c>
      <c r="G305" s="77">
        <v>0</v>
      </c>
      <c r="H305" s="77">
        <v>0</v>
      </c>
      <c r="I305" t="s">
        <v>1092</v>
      </c>
      <c r="J305">
        <v>15509895</v>
      </c>
      <c r="K305" s="43">
        <v>0</v>
      </c>
      <c r="L305" s="43">
        <v>0</v>
      </c>
      <c r="M305" s="43">
        <v>3</v>
      </c>
      <c r="N305" s="44">
        <v>3</v>
      </c>
      <c r="O305" s="43">
        <v>0</v>
      </c>
      <c r="P305" s="43">
        <v>0</v>
      </c>
      <c r="Q305" s="43">
        <v>0</v>
      </c>
      <c r="R305" s="44">
        <v>0</v>
      </c>
      <c r="S305" s="43">
        <v>0</v>
      </c>
      <c r="T305" s="43">
        <v>0</v>
      </c>
      <c r="U305" s="43">
        <v>0</v>
      </c>
      <c r="V305" s="44">
        <v>0</v>
      </c>
    </row>
    <row r="306" spans="1:22" x14ac:dyDescent="0.3">
      <c r="A306" t="s">
        <v>1696</v>
      </c>
      <c r="B306" s="31" t="s">
        <v>363</v>
      </c>
      <c r="C306" t="s">
        <v>364</v>
      </c>
      <c r="D306" t="s">
        <v>1697</v>
      </c>
      <c r="E306" t="s">
        <v>1060</v>
      </c>
      <c r="F306">
        <v>0.99550000000000005</v>
      </c>
      <c r="G306" s="77">
        <v>0</v>
      </c>
      <c r="H306" s="77">
        <v>0</v>
      </c>
      <c r="I306" t="s">
        <v>1092</v>
      </c>
      <c r="J306">
        <v>154083</v>
      </c>
      <c r="K306" s="43">
        <v>0</v>
      </c>
      <c r="L306" s="43">
        <v>19</v>
      </c>
      <c r="M306" s="43">
        <v>74</v>
      </c>
      <c r="N306" s="44">
        <v>93</v>
      </c>
      <c r="O306" s="43">
        <v>0</v>
      </c>
      <c r="P306" s="43">
        <v>0</v>
      </c>
      <c r="Q306" s="43">
        <v>5</v>
      </c>
      <c r="R306" s="44">
        <v>5</v>
      </c>
      <c r="S306" s="43">
        <v>0</v>
      </c>
      <c r="T306" s="43">
        <v>0</v>
      </c>
      <c r="U306" s="43">
        <v>2</v>
      </c>
      <c r="V306" s="44">
        <v>2</v>
      </c>
    </row>
    <row r="307" spans="1:22" x14ac:dyDescent="0.3">
      <c r="A307" t="s">
        <v>1698</v>
      </c>
      <c r="B307" s="31" t="s">
        <v>192</v>
      </c>
      <c r="C307" t="s">
        <v>193</v>
      </c>
      <c r="D307" t="s">
        <v>1699</v>
      </c>
      <c r="E307" t="s">
        <v>1119</v>
      </c>
      <c r="F307">
        <v>0.99550000000000005</v>
      </c>
      <c r="G307" s="77">
        <v>0</v>
      </c>
      <c r="H307" s="77">
        <v>1</v>
      </c>
      <c r="I307" t="s">
        <v>1092</v>
      </c>
      <c r="J307">
        <v>13766702</v>
      </c>
      <c r="K307" s="43">
        <v>160</v>
      </c>
      <c r="L307" s="43">
        <v>571</v>
      </c>
      <c r="M307" s="43">
        <v>1884</v>
      </c>
      <c r="N307" s="44">
        <v>2615</v>
      </c>
      <c r="O307" s="43">
        <v>71</v>
      </c>
      <c r="P307" s="43">
        <v>264</v>
      </c>
      <c r="Q307" s="43">
        <v>488</v>
      </c>
      <c r="R307" s="44">
        <v>823</v>
      </c>
      <c r="S307" s="43">
        <v>49</v>
      </c>
      <c r="T307" s="43">
        <v>160</v>
      </c>
      <c r="U307" s="43">
        <v>275</v>
      </c>
      <c r="V307" s="44">
        <v>484</v>
      </c>
    </row>
    <row r="308" spans="1:22" x14ac:dyDescent="0.3">
      <c r="A308" t="s">
        <v>1700</v>
      </c>
      <c r="B308" s="31" t="s">
        <v>365</v>
      </c>
      <c r="C308" t="s">
        <v>366</v>
      </c>
      <c r="D308" t="s">
        <v>1701</v>
      </c>
      <c r="E308" t="s">
        <v>1056</v>
      </c>
      <c r="F308">
        <v>0.99790000000000001</v>
      </c>
      <c r="G308" s="77">
        <v>0</v>
      </c>
      <c r="H308" s="77">
        <v>1</v>
      </c>
      <c r="I308" t="s">
        <v>1092</v>
      </c>
      <c r="J308">
        <v>15509897</v>
      </c>
      <c r="K308" s="43">
        <v>0</v>
      </c>
      <c r="L308" s="43">
        <v>0</v>
      </c>
      <c r="M308" s="43">
        <v>18</v>
      </c>
      <c r="N308" s="44">
        <v>18</v>
      </c>
      <c r="O308" s="43">
        <v>0</v>
      </c>
      <c r="P308" s="43">
        <v>0</v>
      </c>
      <c r="Q308" s="43">
        <v>1</v>
      </c>
      <c r="R308" s="44">
        <v>1</v>
      </c>
      <c r="S308" s="43">
        <v>0</v>
      </c>
      <c r="T308" s="43">
        <v>0</v>
      </c>
      <c r="U308" s="43">
        <v>1</v>
      </c>
      <c r="V308" s="44">
        <v>1</v>
      </c>
    </row>
    <row r="309" spans="1:22" x14ac:dyDescent="0.3">
      <c r="A309" t="s">
        <v>1702</v>
      </c>
      <c r="B309" s="31" t="s">
        <v>367</v>
      </c>
      <c r="C309" t="s">
        <v>368</v>
      </c>
      <c r="D309" t="s">
        <v>1703</v>
      </c>
      <c r="E309" t="s">
        <v>1056</v>
      </c>
      <c r="F309">
        <v>0.99539999999999995</v>
      </c>
      <c r="G309" s="77">
        <v>0</v>
      </c>
      <c r="H309" s="77">
        <v>0</v>
      </c>
      <c r="I309" t="s">
        <v>1092</v>
      </c>
      <c r="J309">
        <v>16212144</v>
      </c>
      <c r="K309" s="43">
        <v>0</v>
      </c>
      <c r="L309" s="43">
        <v>0</v>
      </c>
      <c r="M309" s="43">
        <v>0</v>
      </c>
      <c r="N309" s="44">
        <v>0</v>
      </c>
      <c r="O309" s="43">
        <v>0</v>
      </c>
      <c r="P309" s="43">
        <v>0</v>
      </c>
      <c r="Q309" s="43">
        <v>0</v>
      </c>
      <c r="R309" s="44">
        <v>0</v>
      </c>
      <c r="S309" s="43">
        <v>0</v>
      </c>
      <c r="T309" s="43">
        <v>0</v>
      </c>
      <c r="U309" s="43">
        <v>0</v>
      </c>
      <c r="V309" s="44">
        <v>0</v>
      </c>
    </row>
    <row r="310" spans="1:22" x14ac:dyDescent="0.3">
      <c r="A310" t="s">
        <v>1704</v>
      </c>
      <c r="B310" s="31" t="s">
        <v>369</v>
      </c>
      <c r="C310" t="s">
        <v>370</v>
      </c>
      <c r="D310" t="s">
        <v>1705</v>
      </c>
      <c r="E310" t="s">
        <v>1056</v>
      </c>
      <c r="F310">
        <v>0.99539999999999995</v>
      </c>
      <c r="G310" s="77">
        <v>0</v>
      </c>
      <c r="H310" s="77">
        <v>1</v>
      </c>
      <c r="I310" t="s">
        <v>1092</v>
      </c>
      <c r="J310">
        <v>12110099</v>
      </c>
      <c r="K310" s="43">
        <v>0</v>
      </c>
      <c r="L310" s="43">
        <v>0</v>
      </c>
      <c r="M310" s="43">
        <v>2</v>
      </c>
      <c r="N310" s="44">
        <v>2</v>
      </c>
      <c r="O310" s="43">
        <v>0</v>
      </c>
      <c r="P310" s="43">
        <v>0</v>
      </c>
      <c r="Q310" s="43">
        <v>0</v>
      </c>
      <c r="R310" s="44">
        <v>0</v>
      </c>
      <c r="S310" s="43">
        <v>0</v>
      </c>
      <c r="T310" s="43">
        <v>0</v>
      </c>
      <c r="U310" s="43">
        <v>0</v>
      </c>
      <c r="V310" s="44">
        <v>0</v>
      </c>
    </row>
    <row r="311" spans="1:22" x14ac:dyDescent="0.3">
      <c r="A311" t="s">
        <v>1706</v>
      </c>
      <c r="B311" s="31" t="s">
        <v>240</v>
      </c>
      <c r="C311" t="s">
        <v>241</v>
      </c>
      <c r="D311" t="s">
        <v>1707</v>
      </c>
      <c r="E311" t="s">
        <v>1119</v>
      </c>
      <c r="F311">
        <v>0.77249999999999996</v>
      </c>
      <c r="G311" s="77">
        <v>0</v>
      </c>
      <c r="H311" s="77">
        <v>0</v>
      </c>
      <c r="I311" t="s">
        <v>1077</v>
      </c>
      <c r="J311" t="s">
        <v>1240</v>
      </c>
      <c r="K311" s="43">
        <v>0</v>
      </c>
      <c r="L311" s="43">
        <v>0</v>
      </c>
      <c r="M311" s="43">
        <v>0</v>
      </c>
      <c r="N311" s="44">
        <v>0</v>
      </c>
      <c r="O311" s="43">
        <v>0</v>
      </c>
      <c r="P311" s="43">
        <v>0</v>
      </c>
      <c r="Q311" s="43">
        <v>0</v>
      </c>
      <c r="R311" s="44">
        <v>0</v>
      </c>
      <c r="S311" s="43">
        <v>0</v>
      </c>
      <c r="T311" s="43">
        <v>0</v>
      </c>
      <c r="U311" s="43">
        <v>0</v>
      </c>
      <c r="V311" s="44">
        <v>0</v>
      </c>
    </row>
    <row r="312" spans="1:22" x14ac:dyDescent="0.3">
      <c r="A312" t="s">
        <v>1708</v>
      </c>
      <c r="B312" s="31" t="s">
        <v>198</v>
      </c>
      <c r="C312" t="s">
        <v>199</v>
      </c>
      <c r="D312" t="s">
        <v>1709</v>
      </c>
      <c r="E312" t="s">
        <v>1060</v>
      </c>
      <c r="F312">
        <v>0.99460000000000004</v>
      </c>
      <c r="G312" s="77">
        <v>0</v>
      </c>
      <c r="H312" s="77">
        <v>0</v>
      </c>
      <c r="I312" t="s">
        <v>1092</v>
      </c>
      <c r="J312">
        <v>15509898</v>
      </c>
      <c r="K312" s="43">
        <v>0</v>
      </c>
      <c r="L312" s="43">
        <v>0</v>
      </c>
      <c r="M312" s="43">
        <v>104</v>
      </c>
      <c r="N312" s="44">
        <v>104</v>
      </c>
      <c r="O312" s="43">
        <v>0</v>
      </c>
      <c r="P312" s="43">
        <v>0</v>
      </c>
      <c r="Q312" s="43">
        <v>4</v>
      </c>
      <c r="R312" s="44">
        <v>4</v>
      </c>
      <c r="S312" s="43">
        <v>0</v>
      </c>
      <c r="T312" s="43">
        <v>0</v>
      </c>
      <c r="U312" s="43">
        <v>2</v>
      </c>
      <c r="V312" s="44">
        <v>2</v>
      </c>
    </row>
    <row r="313" spans="1:22" x14ac:dyDescent="0.3">
      <c r="A313" t="s">
        <v>1710</v>
      </c>
      <c r="B313" s="31" t="s">
        <v>200</v>
      </c>
      <c r="C313" t="s">
        <v>201</v>
      </c>
      <c r="D313" t="s">
        <v>1711</v>
      </c>
      <c r="E313" t="s">
        <v>1060</v>
      </c>
      <c r="F313">
        <v>0.997</v>
      </c>
      <c r="G313" s="77">
        <v>0</v>
      </c>
      <c r="H313" s="77">
        <v>0</v>
      </c>
      <c r="I313" t="s">
        <v>1092</v>
      </c>
      <c r="J313">
        <v>15509899</v>
      </c>
      <c r="K313" s="43">
        <v>0</v>
      </c>
      <c r="L313" s="43">
        <v>0</v>
      </c>
      <c r="M313" s="43">
        <v>71</v>
      </c>
      <c r="N313" s="44">
        <v>71</v>
      </c>
      <c r="O313" s="43">
        <v>0</v>
      </c>
      <c r="P313" s="43">
        <v>0</v>
      </c>
      <c r="Q313" s="43">
        <v>4</v>
      </c>
      <c r="R313" s="44">
        <v>4</v>
      </c>
      <c r="S313" s="43">
        <v>0</v>
      </c>
      <c r="T313" s="43">
        <v>0</v>
      </c>
      <c r="U313" s="43">
        <v>2</v>
      </c>
      <c r="V313" s="44">
        <v>2</v>
      </c>
    </row>
    <row r="314" spans="1:22" x14ac:dyDescent="0.3">
      <c r="A314" t="s">
        <v>1712</v>
      </c>
      <c r="B314" s="31" t="s">
        <v>302</v>
      </c>
      <c r="C314" t="s">
        <v>303</v>
      </c>
      <c r="D314" t="s">
        <v>1713</v>
      </c>
      <c r="E314" t="s">
        <v>1119</v>
      </c>
      <c r="F314">
        <v>0.98070000000000002</v>
      </c>
      <c r="G314" s="77">
        <v>0</v>
      </c>
      <c r="H314" s="77">
        <v>0</v>
      </c>
      <c r="I314" t="s">
        <v>1104</v>
      </c>
      <c r="J314">
        <v>53856363</v>
      </c>
      <c r="K314" s="43">
        <v>0</v>
      </c>
      <c r="L314" s="43">
        <v>3</v>
      </c>
      <c r="M314" s="43">
        <v>13</v>
      </c>
      <c r="N314" s="44">
        <v>16</v>
      </c>
      <c r="O314" s="43">
        <v>0</v>
      </c>
      <c r="P314" s="43">
        <v>3</v>
      </c>
      <c r="Q314" s="43">
        <v>11</v>
      </c>
      <c r="R314" s="44">
        <v>14</v>
      </c>
      <c r="S314" s="43">
        <v>0</v>
      </c>
      <c r="T314" s="43">
        <v>3</v>
      </c>
      <c r="U314" s="43">
        <v>5</v>
      </c>
      <c r="V314" s="44">
        <v>8</v>
      </c>
    </row>
    <row r="315" spans="1:22" x14ac:dyDescent="0.3">
      <c r="A315" t="s">
        <v>1714</v>
      </c>
      <c r="B315" s="31" t="s">
        <v>371</v>
      </c>
      <c r="C315" t="s">
        <v>372</v>
      </c>
      <c r="D315" t="s">
        <v>1715</v>
      </c>
      <c r="E315" t="s">
        <v>1119</v>
      </c>
      <c r="F315">
        <v>0.99280000000000002</v>
      </c>
      <c r="G315" s="77">
        <v>0</v>
      </c>
      <c r="H315" s="77">
        <v>1</v>
      </c>
      <c r="I315" t="s">
        <v>1092</v>
      </c>
      <c r="J315">
        <v>91810641</v>
      </c>
      <c r="K315" s="43">
        <v>0</v>
      </c>
      <c r="L315" s="43">
        <v>0</v>
      </c>
      <c r="M315" s="43">
        <v>0</v>
      </c>
      <c r="N315" s="44">
        <v>0</v>
      </c>
      <c r="O315" s="43">
        <v>0</v>
      </c>
      <c r="P315" s="43">
        <v>0</v>
      </c>
      <c r="Q315" s="43">
        <v>0</v>
      </c>
      <c r="R315" s="44">
        <v>0</v>
      </c>
      <c r="S315" s="43">
        <v>0</v>
      </c>
      <c r="T315" s="43">
        <v>0</v>
      </c>
      <c r="U315" s="43">
        <v>0</v>
      </c>
      <c r="V315" s="44">
        <v>0</v>
      </c>
    </row>
    <row r="316" spans="1:22" x14ac:dyDescent="0.3">
      <c r="A316" t="s">
        <v>1716</v>
      </c>
      <c r="B316" s="31" t="s">
        <v>373</v>
      </c>
      <c r="C316" t="s">
        <v>374</v>
      </c>
      <c r="D316" t="s">
        <v>1717</v>
      </c>
      <c r="E316" t="s">
        <v>1056</v>
      </c>
      <c r="F316">
        <v>0.98909999999999998</v>
      </c>
      <c r="G316" s="77">
        <v>0</v>
      </c>
      <c r="H316" s="77">
        <v>0</v>
      </c>
      <c r="I316" t="s">
        <v>1092</v>
      </c>
      <c r="J316">
        <v>15509892</v>
      </c>
      <c r="K316" s="43">
        <v>0</v>
      </c>
      <c r="L316" s="43">
        <v>0</v>
      </c>
      <c r="M316" s="43">
        <v>41</v>
      </c>
      <c r="N316" s="44">
        <v>41</v>
      </c>
      <c r="O316" s="43">
        <v>0</v>
      </c>
      <c r="P316" s="43">
        <v>0</v>
      </c>
      <c r="Q316" s="43">
        <v>0</v>
      </c>
      <c r="R316" s="44">
        <v>0</v>
      </c>
      <c r="S316" s="43">
        <v>0</v>
      </c>
      <c r="T316" s="43">
        <v>0</v>
      </c>
      <c r="U316" s="43">
        <v>0</v>
      </c>
      <c r="V316" s="44">
        <v>0</v>
      </c>
    </row>
    <row r="317" spans="1:22" x14ac:dyDescent="0.3">
      <c r="A317" t="s">
        <v>1718</v>
      </c>
      <c r="B317" s="31" t="s">
        <v>375</v>
      </c>
      <c r="C317" t="s">
        <v>376</v>
      </c>
      <c r="D317" t="s">
        <v>1719</v>
      </c>
      <c r="E317" t="s">
        <v>1119</v>
      </c>
      <c r="F317">
        <v>0.99870000000000003</v>
      </c>
      <c r="G317" s="77">
        <v>0</v>
      </c>
      <c r="H317" s="77">
        <v>0</v>
      </c>
      <c r="I317" t="s">
        <v>1092</v>
      </c>
      <c r="J317">
        <v>91810642</v>
      </c>
      <c r="K317" s="43">
        <v>0</v>
      </c>
      <c r="L317" s="43">
        <v>0</v>
      </c>
      <c r="M317" s="43">
        <v>0</v>
      </c>
      <c r="N317" s="44">
        <v>0</v>
      </c>
      <c r="O317" s="43">
        <v>0</v>
      </c>
      <c r="P317" s="43">
        <v>0</v>
      </c>
      <c r="Q317" s="43">
        <v>0</v>
      </c>
      <c r="R317" s="44">
        <v>0</v>
      </c>
      <c r="S317" s="43">
        <v>0</v>
      </c>
      <c r="T317" s="43">
        <v>0</v>
      </c>
      <c r="U317" s="43">
        <v>0</v>
      </c>
      <c r="V317" s="44">
        <v>0</v>
      </c>
    </row>
    <row r="318" spans="1:22" x14ac:dyDescent="0.3">
      <c r="A318" t="s">
        <v>1720</v>
      </c>
      <c r="B318" s="31" t="s">
        <v>377</v>
      </c>
      <c r="C318" t="s">
        <v>378</v>
      </c>
      <c r="D318" t="s">
        <v>1721</v>
      </c>
      <c r="E318" t="s">
        <v>1119</v>
      </c>
      <c r="F318">
        <v>0.99480000000000002</v>
      </c>
      <c r="G318" s="77">
        <v>0</v>
      </c>
      <c r="H318" s="77">
        <v>1</v>
      </c>
      <c r="I318" t="s">
        <v>1092</v>
      </c>
      <c r="J318">
        <v>85769495</v>
      </c>
      <c r="K318" s="43">
        <v>0</v>
      </c>
      <c r="L318" s="43">
        <v>0</v>
      </c>
      <c r="M318" s="43">
        <v>0</v>
      </c>
      <c r="N318" s="44">
        <v>0</v>
      </c>
      <c r="O318" s="43">
        <v>0</v>
      </c>
      <c r="P318" s="43">
        <v>0</v>
      </c>
      <c r="Q318" s="43">
        <v>0</v>
      </c>
      <c r="R318" s="44">
        <v>0</v>
      </c>
      <c r="S318" s="43">
        <v>0</v>
      </c>
      <c r="T318" s="43">
        <v>0</v>
      </c>
      <c r="U318" s="43">
        <v>0</v>
      </c>
      <c r="V318" s="44">
        <v>0</v>
      </c>
    </row>
    <row r="319" spans="1:22" x14ac:dyDescent="0.3">
      <c r="A319" t="s">
        <v>1722</v>
      </c>
      <c r="B319" s="31" t="s">
        <v>306</v>
      </c>
      <c r="C319" t="s">
        <v>307</v>
      </c>
      <c r="D319" t="s">
        <v>1723</v>
      </c>
      <c r="E319" t="s">
        <v>1119</v>
      </c>
      <c r="G319" s="77">
        <v>1</v>
      </c>
      <c r="H319" s="77">
        <v>0</v>
      </c>
      <c r="I319" t="s">
        <v>1057</v>
      </c>
      <c r="J319" t="s">
        <v>1240</v>
      </c>
      <c r="K319" s="43">
        <v>0</v>
      </c>
      <c r="L319" s="43">
        <v>0</v>
      </c>
      <c r="M319" s="43">
        <v>0</v>
      </c>
      <c r="N319" s="44">
        <v>0</v>
      </c>
      <c r="O319" s="43">
        <v>0</v>
      </c>
      <c r="P319" s="43">
        <v>0</v>
      </c>
      <c r="Q319" s="43">
        <v>0</v>
      </c>
      <c r="R319" s="44">
        <v>0</v>
      </c>
      <c r="S319" s="43">
        <v>0</v>
      </c>
      <c r="T319" s="43">
        <v>0</v>
      </c>
      <c r="U319" s="43">
        <v>0</v>
      </c>
      <c r="V319" s="44">
        <v>0</v>
      </c>
    </row>
    <row r="320" spans="1:22" x14ac:dyDescent="0.3">
      <c r="A320" t="s">
        <v>1724</v>
      </c>
      <c r="B320" s="31" t="s">
        <v>393</v>
      </c>
      <c r="C320" t="s">
        <v>394</v>
      </c>
      <c r="D320" t="s">
        <v>1725</v>
      </c>
      <c r="E320" t="s">
        <v>1119</v>
      </c>
      <c r="F320">
        <v>0.99790000000000001</v>
      </c>
      <c r="G320" s="77">
        <v>0</v>
      </c>
      <c r="H320" s="77">
        <v>1</v>
      </c>
      <c r="I320" t="s">
        <v>1092</v>
      </c>
      <c r="J320">
        <v>12073153</v>
      </c>
      <c r="K320" s="43">
        <v>0</v>
      </c>
      <c r="L320" s="43">
        <v>0</v>
      </c>
      <c r="M320" s="43">
        <v>0</v>
      </c>
      <c r="N320" s="44">
        <v>0</v>
      </c>
      <c r="O320" s="43">
        <v>0</v>
      </c>
      <c r="P320" s="43">
        <v>0</v>
      </c>
      <c r="Q320" s="43">
        <v>0</v>
      </c>
      <c r="R320" s="44">
        <v>0</v>
      </c>
      <c r="S320" s="43">
        <v>0</v>
      </c>
      <c r="T320" s="43">
        <v>0</v>
      </c>
      <c r="U320" s="43">
        <v>0</v>
      </c>
      <c r="V320" s="44">
        <v>0</v>
      </c>
    </row>
    <row r="321" spans="1:22" x14ac:dyDescent="0.3">
      <c r="A321" t="s">
        <v>1726</v>
      </c>
      <c r="B321" s="31" t="s">
        <v>404</v>
      </c>
      <c r="C321" t="s">
        <v>405</v>
      </c>
      <c r="D321" t="s">
        <v>1727</v>
      </c>
      <c r="E321" t="s">
        <v>1119</v>
      </c>
      <c r="F321">
        <v>0.99709999999999999</v>
      </c>
      <c r="G321" s="77">
        <v>0</v>
      </c>
      <c r="H321" s="77">
        <v>1</v>
      </c>
      <c r="I321" t="s">
        <v>1092</v>
      </c>
      <c r="J321">
        <v>12073154</v>
      </c>
      <c r="K321" s="43">
        <v>0</v>
      </c>
      <c r="L321" s="43">
        <v>0</v>
      </c>
      <c r="M321" s="43">
        <v>0</v>
      </c>
      <c r="N321" s="44">
        <v>0</v>
      </c>
      <c r="O321" s="43">
        <v>0</v>
      </c>
      <c r="P321" s="43">
        <v>0</v>
      </c>
      <c r="Q321" s="43">
        <v>0</v>
      </c>
      <c r="R321" s="44">
        <v>0</v>
      </c>
      <c r="S321" s="43">
        <v>0</v>
      </c>
      <c r="T321" s="43">
        <v>0</v>
      </c>
      <c r="U321" s="43">
        <v>0</v>
      </c>
      <c r="V321" s="44">
        <v>0</v>
      </c>
    </row>
    <row r="322" spans="1:22" x14ac:dyDescent="0.3">
      <c r="A322" t="s">
        <v>1728</v>
      </c>
      <c r="B322" s="31" t="s">
        <v>408</v>
      </c>
      <c r="C322" t="s">
        <v>409</v>
      </c>
      <c r="D322" t="s">
        <v>1729</v>
      </c>
      <c r="E322" t="s">
        <v>1119</v>
      </c>
      <c r="F322">
        <v>0.99480000000000002</v>
      </c>
      <c r="G322" s="77">
        <v>0</v>
      </c>
      <c r="H322" s="77">
        <v>1</v>
      </c>
      <c r="I322" t="s">
        <v>1092</v>
      </c>
      <c r="J322">
        <v>13828348</v>
      </c>
      <c r="K322" s="43">
        <v>0</v>
      </c>
      <c r="L322" s="43">
        <v>0</v>
      </c>
      <c r="M322" s="43">
        <v>0</v>
      </c>
      <c r="N322" s="44">
        <v>0</v>
      </c>
      <c r="O322" s="43">
        <v>0</v>
      </c>
      <c r="P322" s="43">
        <v>0</v>
      </c>
      <c r="Q322" s="43">
        <v>0</v>
      </c>
      <c r="R322" s="44">
        <v>0</v>
      </c>
      <c r="S322" s="43">
        <v>0</v>
      </c>
      <c r="T322" s="43">
        <v>0</v>
      </c>
      <c r="U322" s="43">
        <v>0</v>
      </c>
      <c r="V322" s="44">
        <v>0</v>
      </c>
    </row>
    <row r="323" spans="1:22" x14ac:dyDescent="0.3">
      <c r="A323" t="s">
        <v>1730</v>
      </c>
      <c r="B323" s="31" t="s">
        <v>418</v>
      </c>
      <c r="C323" t="s">
        <v>419</v>
      </c>
      <c r="D323" t="s">
        <v>1731</v>
      </c>
      <c r="E323" t="s">
        <v>1119</v>
      </c>
      <c r="F323">
        <v>0.99360000000000004</v>
      </c>
      <c r="G323" s="77">
        <v>0</v>
      </c>
      <c r="H323" s="77">
        <v>1</v>
      </c>
      <c r="I323" t="s">
        <v>1092</v>
      </c>
      <c r="J323">
        <v>71359878</v>
      </c>
      <c r="K323" s="43">
        <v>0</v>
      </c>
      <c r="L323" s="43">
        <v>0</v>
      </c>
      <c r="M323" s="43">
        <v>0</v>
      </c>
      <c r="N323" s="44">
        <v>0</v>
      </c>
      <c r="O323" s="43">
        <v>0</v>
      </c>
      <c r="P323" s="43">
        <v>0</v>
      </c>
      <c r="Q323" s="43">
        <v>0</v>
      </c>
      <c r="R323" s="44">
        <v>0</v>
      </c>
      <c r="S323" s="43">
        <v>0</v>
      </c>
      <c r="T323" s="43">
        <v>0</v>
      </c>
      <c r="U323" s="43">
        <v>0</v>
      </c>
      <c r="V323" s="44">
        <v>0</v>
      </c>
    </row>
    <row r="324" spans="1:22" x14ac:dyDescent="0.3">
      <c r="A324" t="s">
        <v>1732</v>
      </c>
      <c r="B324" s="31" t="s">
        <v>430</v>
      </c>
      <c r="C324" t="s">
        <v>431</v>
      </c>
      <c r="D324" t="s">
        <v>1733</v>
      </c>
      <c r="E324" t="s">
        <v>1119</v>
      </c>
      <c r="F324">
        <v>0.99260000000000004</v>
      </c>
      <c r="G324" s="77">
        <v>0</v>
      </c>
      <c r="H324" s="77">
        <v>1</v>
      </c>
      <c r="I324" t="s">
        <v>1092</v>
      </c>
      <c r="J324">
        <v>85785801</v>
      </c>
      <c r="K324" s="43">
        <v>0</v>
      </c>
      <c r="L324" s="43">
        <v>0</v>
      </c>
      <c r="M324" s="43">
        <v>0</v>
      </c>
      <c r="N324" s="44">
        <v>0</v>
      </c>
      <c r="O324" s="43">
        <v>0</v>
      </c>
      <c r="P324" s="43">
        <v>0</v>
      </c>
      <c r="Q324" s="43">
        <v>0</v>
      </c>
      <c r="R324" s="44">
        <v>0</v>
      </c>
      <c r="S324" s="43">
        <v>0</v>
      </c>
      <c r="T324" s="43">
        <v>0</v>
      </c>
      <c r="U324" s="43">
        <v>0</v>
      </c>
      <c r="V324" s="44">
        <v>0</v>
      </c>
    </row>
    <row r="325" spans="1:22" x14ac:dyDescent="0.3">
      <c r="A325" t="s">
        <v>1734</v>
      </c>
      <c r="B325" s="31" t="s">
        <v>432</v>
      </c>
      <c r="C325" t="s">
        <v>433</v>
      </c>
      <c r="D325" t="s">
        <v>1735</v>
      </c>
      <c r="E325" t="s">
        <v>1119</v>
      </c>
      <c r="F325">
        <v>0.98839999999999995</v>
      </c>
      <c r="G325" s="77">
        <v>0</v>
      </c>
      <c r="H325" s="77">
        <v>0</v>
      </c>
      <c r="I325" t="s">
        <v>1092</v>
      </c>
      <c r="J325">
        <v>85785802</v>
      </c>
      <c r="K325" s="43">
        <v>0</v>
      </c>
      <c r="L325" s="43">
        <v>0</v>
      </c>
      <c r="M325" s="43">
        <v>0</v>
      </c>
      <c r="N325" s="44">
        <v>0</v>
      </c>
      <c r="O325" s="43">
        <v>0</v>
      </c>
      <c r="P325" s="43">
        <v>0</v>
      </c>
      <c r="Q325" s="43">
        <v>0</v>
      </c>
      <c r="R325" s="44">
        <v>0</v>
      </c>
      <c r="S325" s="43">
        <v>0</v>
      </c>
      <c r="T325" s="43">
        <v>0</v>
      </c>
      <c r="U325" s="43">
        <v>0</v>
      </c>
      <c r="V325" s="44">
        <v>0</v>
      </c>
    </row>
    <row r="326" spans="1:22" x14ac:dyDescent="0.3">
      <c r="A326" t="s">
        <v>1736</v>
      </c>
      <c r="B326" s="31" t="s">
        <v>436</v>
      </c>
      <c r="C326" t="s">
        <v>437</v>
      </c>
      <c r="D326" t="s">
        <v>1737</v>
      </c>
      <c r="E326" t="s">
        <v>1119</v>
      </c>
      <c r="F326">
        <v>0.99</v>
      </c>
      <c r="G326" s="77">
        <v>0</v>
      </c>
      <c r="H326" s="77">
        <v>1</v>
      </c>
      <c r="I326" t="s">
        <v>1092</v>
      </c>
      <c r="J326">
        <v>85785805</v>
      </c>
      <c r="K326" s="43">
        <v>0</v>
      </c>
      <c r="L326" s="43">
        <v>0</v>
      </c>
      <c r="M326" s="43">
        <v>0</v>
      </c>
      <c r="N326" s="44">
        <v>0</v>
      </c>
      <c r="O326" s="43">
        <v>0</v>
      </c>
      <c r="P326" s="43">
        <v>0</v>
      </c>
      <c r="Q326" s="43">
        <v>0</v>
      </c>
      <c r="R326" s="44">
        <v>0</v>
      </c>
      <c r="S326" s="43">
        <v>0</v>
      </c>
      <c r="T326" s="43">
        <v>0</v>
      </c>
      <c r="U326" s="43">
        <v>0</v>
      </c>
      <c r="V326" s="44">
        <v>0</v>
      </c>
    </row>
    <row r="327" spans="1:22" x14ac:dyDescent="0.3">
      <c r="A327" t="s">
        <v>1738</v>
      </c>
      <c r="B327" s="31" t="s">
        <v>438</v>
      </c>
      <c r="C327" t="s">
        <v>439</v>
      </c>
      <c r="D327" t="s">
        <v>1739</v>
      </c>
      <c r="E327" t="s">
        <v>1119</v>
      </c>
      <c r="F327">
        <v>0.97789999999999999</v>
      </c>
      <c r="G327" s="77">
        <v>0</v>
      </c>
      <c r="H327" s="77">
        <v>1</v>
      </c>
      <c r="I327" t="s">
        <v>1092</v>
      </c>
      <c r="J327">
        <v>54331028</v>
      </c>
      <c r="K327" s="43">
        <v>0</v>
      </c>
      <c r="L327" s="43">
        <v>1</v>
      </c>
      <c r="M327" s="43">
        <v>15</v>
      </c>
      <c r="N327" s="44">
        <v>16</v>
      </c>
      <c r="O327" s="43">
        <v>0</v>
      </c>
      <c r="P327" s="43">
        <v>0</v>
      </c>
      <c r="Q327" s="43">
        <v>0</v>
      </c>
      <c r="R327" s="44">
        <v>0</v>
      </c>
      <c r="S327" s="43">
        <v>0</v>
      </c>
      <c r="T327" s="43">
        <v>0</v>
      </c>
      <c r="U327" s="43">
        <v>0</v>
      </c>
      <c r="V327" s="44">
        <v>0</v>
      </c>
    </row>
    <row r="328" spans="1:22" x14ac:dyDescent="0.3">
      <c r="A328" t="s">
        <v>1740</v>
      </c>
      <c r="B328" s="31" t="s">
        <v>440</v>
      </c>
      <c r="C328" t="s">
        <v>441</v>
      </c>
      <c r="D328" t="s">
        <v>1741</v>
      </c>
      <c r="E328" t="s">
        <v>1119</v>
      </c>
      <c r="F328">
        <v>0.99729999999999996</v>
      </c>
      <c r="G328" s="77">
        <v>0</v>
      </c>
      <c r="H328" s="77">
        <v>1</v>
      </c>
      <c r="I328" t="s">
        <v>1092</v>
      </c>
      <c r="J328">
        <v>12073148</v>
      </c>
      <c r="K328" s="43">
        <v>0</v>
      </c>
      <c r="L328" s="43">
        <v>17</v>
      </c>
      <c r="M328" s="43">
        <v>26</v>
      </c>
      <c r="N328" s="44">
        <v>43</v>
      </c>
      <c r="O328" s="43">
        <v>0</v>
      </c>
      <c r="P328" s="43">
        <v>9</v>
      </c>
      <c r="Q328" s="43">
        <v>11</v>
      </c>
      <c r="R328" s="44">
        <v>20</v>
      </c>
      <c r="S328" s="43">
        <v>0</v>
      </c>
      <c r="T328" s="43">
        <v>7</v>
      </c>
      <c r="U328" s="43">
        <v>7</v>
      </c>
      <c r="V328" s="44">
        <v>14</v>
      </c>
    </row>
    <row r="329" spans="1:22" x14ac:dyDescent="0.3">
      <c r="A329" t="s">
        <v>1742</v>
      </c>
      <c r="B329" s="31" t="s">
        <v>442</v>
      </c>
      <c r="C329" t="s">
        <v>443</v>
      </c>
      <c r="D329" t="s">
        <v>1743</v>
      </c>
      <c r="E329" t="s">
        <v>1119</v>
      </c>
      <c r="F329">
        <v>0.99709999999999999</v>
      </c>
      <c r="G329" s="77">
        <v>0</v>
      </c>
      <c r="H329" s="77">
        <v>1</v>
      </c>
      <c r="I329" t="s">
        <v>1092</v>
      </c>
      <c r="J329">
        <v>85785808</v>
      </c>
      <c r="K329" s="43">
        <v>0</v>
      </c>
      <c r="L329" s="43">
        <v>0</v>
      </c>
      <c r="M329" s="43">
        <v>0</v>
      </c>
      <c r="N329" s="44">
        <v>0</v>
      </c>
      <c r="O329" s="43">
        <v>0</v>
      </c>
      <c r="P329" s="43">
        <v>0</v>
      </c>
      <c r="Q329" s="43">
        <v>0</v>
      </c>
      <c r="R329" s="44">
        <v>0</v>
      </c>
      <c r="S329" s="43">
        <v>0</v>
      </c>
      <c r="T329" s="43">
        <v>0</v>
      </c>
      <c r="U329" s="43">
        <v>0</v>
      </c>
      <c r="V329" s="44">
        <v>0</v>
      </c>
    </row>
    <row r="330" spans="1:22" x14ac:dyDescent="0.3">
      <c r="A330" t="s">
        <v>1744</v>
      </c>
      <c r="B330" s="31" t="s">
        <v>444</v>
      </c>
      <c r="C330" t="s">
        <v>445</v>
      </c>
      <c r="D330" t="s">
        <v>1745</v>
      </c>
      <c r="E330" t="s">
        <v>1056</v>
      </c>
      <c r="F330">
        <v>0.99539999999999995</v>
      </c>
      <c r="G330" s="77">
        <v>0</v>
      </c>
      <c r="H330" s="77">
        <v>0</v>
      </c>
      <c r="I330" t="s">
        <v>1092</v>
      </c>
      <c r="J330">
        <v>36160</v>
      </c>
      <c r="K330" s="43">
        <v>19</v>
      </c>
      <c r="L330" s="43">
        <v>918</v>
      </c>
      <c r="M330" s="43">
        <v>1563</v>
      </c>
      <c r="N330" s="44">
        <v>2500</v>
      </c>
      <c r="O330" s="43">
        <v>11</v>
      </c>
      <c r="P330" s="43">
        <v>403</v>
      </c>
      <c r="Q330" s="43">
        <v>574</v>
      </c>
      <c r="R330" s="44">
        <v>988</v>
      </c>
      <c r="S330" s="43">
        <v>6</v>
      </c>
      <c r="T330" s="43">
        <v>275</v>
      </c>
      <c r="U330" s="43">
        <v>264</v>
      </c>
      <c r="V330" s="44">
        <v>545</v>
      </c>
    </row>
    <row r="331" spans="1:22" x14ac:dyDescent="0.3">
      <c r="A331" t="s">
        <v>1746</v>
      </c>
      <c r="B331" s="31" t="s">
        <v>446</v>
      </c>
      <c r="C331" t="s">
        <v>447</v>
      </c>
      <c r="D331" t="s">
        <v>1747</v>
      </c>
      <c r="E331" t="s">
        <v>1119</v>
      </c>
      <c r="F331">
        <v>0.96879999999999999</v>
      </c>
      <c r="G331" s="77">
        <v>0</v>
      </c>
      <c r="H331" s="77">
        <v>1</v>
      </c>
      <c r="I331" t="s">
        <v>1092</v>
      </c>
      <c r="J331">
        <v>71359877</v>
      </c>
      <c r="K331" s="43">
        <v>0</v>
      </c>
      <c r="L331" s="43">
        <v>0</v>
      </c>
      <c r="M331" s="43">
        <v>0</v>
      </c>
      <c r="N331" s="44">
        <v>0</v>
      </c>
      <c r="O331" s="43">
        <v>0</v>
      </c>
      <c r="P331" s="43">
        <v>0</v>
      </c>
      <c r="Q331" s="43">
        <v>0</v>
      </c>
      <c r="R331" s="44">
        <v>0</v>
      </c>
      <c r="S331" s="43">
        <v>0</v>
      </c>
      <c r="T331" s="43">
        <v>0</v>
      </c>
      <c r="U331" s="43">
        <v>0</v>
      </c>
      <c r="V331" s="44">
        <v>0</v>
      </c>
    </row>
    <row r="332" spans="1:22" x14ac:dyDescent="0.3">
      <c r="A332" t="s">
        <v>1748</v>
      </c>
      <c r="B332" s="31" t="s">
        <v>448</v>
      </c>
      <c r="C332" t="s">
        <v>449</v>
      </c>
      <c r="D332" t="s">
        <v>1749</v>
      </c>
      <c r="E332" t="s">
        <v>1119</v>
      </c>
      <c r="F332">
        <v>0.98619999999999997</v>
      </c>
      <c r="G332" s="77">
        <v>0</v>
      </c>
      <c r="H332" s="77">
        <v>1</v>
      </c>
      <c r="I332" t="s">
        <v>1092</v>
      </c>
      <c r="J332">
        <v>18769358</v>
      </c>
      <c r="K332" s="43">
        <v>3</v>
      </c>
      <c r="L332" s="43">
        <v>82</v>
      </c>
      <c r="M332" s="43">
        <v>103</v>
      </c>
      <c r="N332" s="44">
        <v>188</v>
      </c>
      <c r="O332" s="43">
        <v>0</v>
      </c>
      <c r="P332" s="43">
        <v>8</v>
      </c>
      <c r="Q332" s="43">
        <v>20</v>
      </c>
      <c r="R332" s="44">
        <v>28</v>
      </c>
      <c r="S332" s="43">
        <v>0</v>
      </c>
      <c r="T332" s="43">
        <v>4</v>
      </c>
      <c r="U332" s="43">
        <v>13</v>
      </c>
      <c r="V332" s="44">
        <v>17</v>
      </c>
    </row>
    <row r="333" spans="1:22" x14ac:dyDescent="0.3">
      <c r="A333" t="s">
        <v>1750</v>
      </c>
      <c r="B333" s="31" t="s">
        <v>451</v>
      </c>
      <c r="C333" t="s">
        <v>452</v>
      </c>
      <c r="D333" t="s">
        <v>1751</v>
      </c>
      <c r="E333" t="s">
        <v>1119</v>
      </c>
      <c r="F333">
        <v>0.99180000000000001</v>
      </c>
      <c r="G333" s="77">
        <v>0</v>
      </c>
      <c r="H333" s="77">
        <v>1</v>
      </c>
      <c r="I333" t="s">
        <v>1092</v>
      </c>
      <c r="J333">
        <v>85785814</v>
      </c>
      <c r="K333" s="43">
        <v>0</v>
      </c>
      <c r="L333" s="43">
        <v>0</v>
      </c>
      <c r="M333" s="43">
        <v>0</v>
      </c>
      <c r="N333" s="44">
        <v>0</v>
      </c>
      <c r="O333" s="43">
        <v>0</v>
      </c>
      <c r="P333" s="43">
        <v>0</v>
      </c>
      <c r="Q333" s="43">
        <v>0</v>
      </c>
      <c r="R333" s="44">
        <v>0</v>
      </c>
      <c r="S333" s="43">
        <v>0</v>
      </c>
      <c r="T333" s="43">
        <v>0</v>
      </c>
      <c r="U333" s="43">
        <v>0</v>
      </c>
      <c r="V333" s="44">
        <v>0</v>
      </c>
    </row>
    <row r="334" spans="1:22" x14ac:dyDescent="0.3">
      <c r="A334" t="s">
        <v>1752</v>
      </c>
      <c r="B334" s="31" t="s">
        <v>464</v>
      </c>
      <c r="C334" t="s">
        <v>465</v>
      </c>
      <c r="D334" t="s">
        <v>1753</v>
      </c>
      <c r="E334" t="s">
        <v>1056</v>
      </c>
      <c r="F334">
        <v>0.99080000000000001</v>
      </c>
      <c r="G334" s="77">
        <v>0</v>
      </c>
      <c r="H334" s="77">
        <v>0</v>
      </c>
      <c r="I334" t="s">
        <v>1092</v>
      </c>
      <c r="J334">
        <v>15509896</v>
      </c>
      <c r="K334" s="43">
        <v>0</v>
      </c>
      <c r="L334" s="43">
        <v>0</v>
      </c>
      <c r="M334" s="43">
        <v>6</v>
      </c>
      <c r="N334" s="44">
        <v>6</v>
      </c>
      <c r="O334" s="43">
        <v>0</v>
      </c>
      <c r="P334" s="43">
        <v>0</v>
      </c>
      <c r="Q334" s="43">
        <v>0</v>
      </c>
      <c r="R334" s="44">
        <v>0</v>
      </c>
      <c r="S334" s="43">
        <v>0</v>
      </c>
      <c r="T334" s="43">
        <v>0</v>
      </c>
      <c r="U334" s="43">
        <v>0</v>
      </c>
      <c r="V334" s="44">
        <v>0</v>
      </c>
    </row>
    <row r="335" spans="1:22" x14ac:dyDescent="0.3">
      <c r="A335" t="s">
        <v>1754</v>
      </c>
      <c r="B335" s="31" t="s">
        <v>466</v>
      </c>
      <c r="C335" t="s">
        <v>467</v>
      </c>
      <c r="D335" t="s">
        <v>1755</v>
      </c>
      <c r="E335" t="s">
        <v>1119</v>
      </c>
      <c r="F335">
        <v>0.99709999999999999</v>
      </c>
      <c r="G335" s="77">
        <v>0</v>
      </c>
      <c r="H335" s="77">
        <v>1</v>
      </c>
      <c r="I335" t="s">
        <v>1092</v>
      </c>
      <c r="J335">
        <v>85794401</v>
      </c>
      <c r="K335" s="43">
        <v>0</v>
      </c>
      <c r="L335" s="43">
        <v>0</v>
      </c>
      <c r="M335" s="43">
        <v>0</v>
      </c>
      <c r="N335" s="44">
        <v>0</v>
      </c>
      <c r="O335" s="43">
        <v>0</v>
      </c>
      <c r="P335" s="43">
        <v>0</v>
      </c>
      <c r="Q335" s="43">
        <v>0</v>
      </c>
      <c r="R335" s="44">
        <v>0</v>
      </c>
      <c r="S335" s="43">
        <v>0</v>
      </c>
      <c r="T335" s="43">
        <v>0</v>
      </c>
      <c r="U335" s="43">
        <v>0</v>
      </c>
      <c r="V335" s="44">
        <v>0</v>
      </c>
    </row>
    <row r="336" spans="1:22" x14ac:dyDescent="0.3">
      <c r="A336" t="s">
        <v>1756</v>
      </c>
      <c r="B336" s="31" t="s">
        <v>470</v>
      </c>
      <c r="C336" t="s">
        <v>471</v>
      </c>
      <c r="D336" t="s">
        <v>1757</v>
      </c>
      <c r="E336" t="s">
        <v>1056</v>
      </c>
      <c r="F336">
        <v>0.99480000000000002</v>
      </c>
      <c r="G336" s="77">
        <v>0</v>
      </c>
      <c r="H336" s="77">
        <v>1</v>
      </c>
      <c r="I336" t="s">
        <v>1092</v>
      </c>
      <c r="J336">
        <v>71363340</v>
      </c>
      <c r="K336" s="43">
        <v>0</v>
      </c>
      <c r="L336" s="43">
        <v>0</v>
      </c>
      <c r="M336" s="43">
        <v>9</v>
      </c>
      <c r="N336" s="44">
        <v>9</v>
      </c>
      <c r="O336" s="43">
        <v>0</v>
      </c>
      <c r="P336" s="43">
        <v>0</v>
      </c>
      <c r="Q336" s="43">
        <v>0</v>
      </c>
      <c r="R336" s="44">
        <v>0</v>
      </c>
      <c r="S336" s="43">
        <v>0</v>
      </c>
      <c r="T336" s="43">
        <v>0</v>
      </c>
      <c r="U336" s="43">
        <v>0</v>
      </c>
      <c r="V336" s="44">
        <v>0</v>
      </c>
    </row>
    <row r="337" spans="1:22" x14ac:dyDescent="0.3">
      <c r="A337" t="s">
        <v>1758</v>
      </c>
      <c r="B337" s="31" t="s">
        <v>472</v>
      </c>
      <c r="C337" t="s">
        <v>473</v>
      </c>
      <c r="D337" t="s">
        <v>1759</v>
      </c>
      <c r="E337" t="s">
        <v>1119</v>
      </c>
      <c r="F337">
        <v>0.99539999999999995</v>
      </c>
      <c r="G337" s="77">
        <v>0</v>
      </c>
      <c r="H337" s="77">
        <v>1</v>
      </c>
      <c r="I337" t="s">
        <v>1092</v>
      </c>
      <c r="J337">
        <v>71362095</v>
      </c>
      <c r="K337" s="43">
        <v>0</v>
      </c>
      <c r="L337" s="43">
        <v>0</v>
      </c>
      <c r="M337" s="43">
        <v>0</v>
      </c>
      <c r="N337" s="44">
        <v>0</v>
      </c>
      <c r="O337" s="43">
        <v>0</v>
      </c>
      <c r="P337" s="43">
        <v>0</v>
      </c>
      <c r="Q337" s="43">
        <v>0</v>
      </c>
      <c r="R337" s="44">
        <v>0</v>
      </c>
      <c r="S337" s="43">
        <v>0</v>
      </c>
      <c r="T337" s="43">
        <v>0</v>
      </c>
      <c r="U337" s="43">
        <v>0</v>
      </c>
      <c r="V337" s="44">
        <v>0</v>
      </c>
    </row>
    <row r="338" spans="1:22" x14ac:dyDescent="0.3">
      <c r="A338" t="s">
        <v>1760</v>
      </c>
      <c r="B338" s="31" t="s">
        <v>474</v>
      </c>
      <c r="C338" t="s">
        <v>475</v>
      </c>
      <c r="D338" t="s">
        <v>1761</v>
      </c>
      <c r="E338" t="s">
        <v>1119</v>
      </c>
      <c r="F338">
        <v>0.99539999999999995</v>
      </c>
      <c r="G338" s="77">
        <v>0</v>
      </c>
      <c r="H338" s="77">
        <v>1</v>
      </c>
      <c r="I338" t="s">
        <v>1092</v>
      </c>
      <c r="J338">
        <v>71362056</v>
      </c>
      <c r="K338" s="43">
        <v>0</v>
      </c>
      <c r="L338" s="43">
        <v>0</v>
      </c>
      <c r="M338" s="43">
        <v>0</v>
      </c>
      <c r="N338" s="44">
        <v>0</v>
      </c>
      <c r="O338" s="43">
        <v>0</v>
      </c>
      <c r="P338" s="43">
        <v>0</v>
      </c>
      <c r="Q338" s="43">
        <v>0</v>
      </c>
      <c r="R338" s="44">
        <v>0</v>
      </c>
      <c r="S338" s="43">
        <v>0</v>
      </c>
      <c r="T338" s="43">
        <v>0</v>
      </c>
      <c r="U338" s="43">
        <v>0</v>
      </c>
      <c r="V338" s="44">
        <v>0</v>
      </c>
    </row>
    <row r="339" spans="1:22" x14ac:dyDescent="0.3">
      <c r="A339" t="s">
        <v>1762</v>
      </c>
      <c r="B339" s="31" t="s">
        <v>476</v>
      </c>
      <c r="C339" t="s">
        <v>477</v>
      </c>
      <c r="D339" t="s">
        <v>1763</v>
      </c>
      <c r="E339" t="s">
        <v>1119</v>
      </c>
      <c r="F339">
        <v>0.96879999999999999</v>
      </c>
      <c r="G339" s="77">
        <v>0</v>
      </c>
      <c r="H339" s="77">
        <v>1</v>
      </c>
      <c r="I339" t="s">
        <v>1092</v>
      </c>
      <c r="J339">
        <v>85816924</v>
      </c>
      <c r="K339" s="43">
        <v>0</v>
      </c>
      <c r="L339" s="43">
        <v>0</v>
      </c>
      <c r="M339" s="43">
        <v>0</v>
      </c>
      <c r="N339" s="44">
        <v>0</v>
      </c>
      <c r="O339" s="43">
        <v>0</v>
      </c>
      <c r="P339" s="43">
        <v>0</v>
      </c>
      <c r="Q339" s="43">
        <v>0</v>
      </c>
      <c r="R339" s="44">
        <v>0</v>
      </c>
      <c r="S339" s="43">
        <v>0</v>
      </c>
      <c r="T339" s="43">
        <v>0</v>
      </c>
      <c r="U339" s="43">
        <v>0</v>
      </c>
      <c r="V339" s="44">
        <v>0</v>
      </c>
    </row>
    <row r="340" spans="1:22" x14ac:dyDescent="0.3">
      <c r="A340" t="s">
        <v>1764</v>
      </c>
      <c r="B340" s="31" t="s">
        <v>478</v>
      </c>
      <c r="C340" t="s">
        <v>479</v>
      </c>
      <c r="D340" t="s">
        <v>1765</v>
      </c>
      <c r="E340" t="s">
        <v>1119</v>
      </c>
      <c r="F340">
        <v>0.95289999999999997</v>
      </c>
      <c r="G340" s="77">
        <v>0</v>
      </c>
      <c r="H340" s="77">
        <v>1</v>
      </c>
      <c r="I340" t="s">
        <v>1092</v>
      </c>
      <c r="J340">
        <v>71362053</v>
      </c>
      <c r="K340" s="43">
        <v>0</v>
      </c>
      <c r="L340" s="43">
        <v>0</v>
      </c>
      <c r="M340" s="43">
        <v>0</v>
      </c>
      <c r="N340" s="44">
        <v>0</v>
      </c>
      <c r="O340" s="43">
        <v>0</v>
      </c>
      <c r="P340" s="43">
        <v>0</v>
      </c>
      <c r="Q340" s="43">
        <v>0</v>
      </c>
      <c r="R340" s="44">
        <v>0</v>
      </c>
      <c r="S340" s="43">
        <v>0</v>
      </c>
      <c r="T340" s="43">
        <v>0</v>
      </c>
      <c r="U340" s="43">
        <v>0</v>
      </c>
      <c r="V340" s="44">
        <v>0</v>
      </c>
    </row>
    <row r="341" spans="1:22" x14ac:dyDescent="0.3">
      <c r="A341" t="s">
        <v>1766</v>
      </c>
      <c r="B341" s="31" t="s">
        <v>480</v>
      </c>
      <c r="C341" t="s">
        <v>481</v>
      </c>
      <c r="D341" t="s">
        <v>1767</v>
      </c>
      <c r="E341" t="s">
        <v>1119</v>
      </c>
      <c r="F341">
        <v>0.99480000000000002</v>
      </c>
      <c r="G341" s="77">
        <v>0</v>
      </c>
      <c r="H341" s="77">
        <v>1</v>
      </c>
      <c r="I341" t="s">
        <v>1092</v>
      </c>
      <c r="J341">
        <v>85816926</v>
      </c>
      <c r="K341" s="43">
        <v>0</v>
      </c>
      <c r="L341" s="43">
        <v>0</v>
      </c>
      <c r="M341" s="43">
        <v>0</v>
      </c>
      <c r="N341" s="44">
        <v>0</v>
      </c>
      <c r="O341" s="43">
        <v>0</v>
      </c>
      <c r="P341" s="43">
        <v>0</v>
      </c>
      <c r="Q341" s="43">
        <v>0</v>
      </c>
      <c r="R341" s="44">
        <v>0</v>
      </c>
      <c r="S341" s="43">
        <v>0</v>
      </c>
      <c r="T341" s="43">
        <v>0</v>
      </c>
      <c r="U341" s="43">
        <v>0</v>
      </c>
      <c r="V341" s="44">
        <v>0</v>
      </c>
    </row>
    <row r="342" spans="1:22" x14ac:dyDescent="0.3">
      <c r="A342" t="s">
        <v>1768</v>
      </c>
      <c r="B342" s="31" t="s">
        <v>482</v>
      </c>
      <c r="C342" t="s">
        <v>483</v>
      </c>
      <c r="D342" t="s">
        <v>1769</v>
      </c>
      <c r="E342" t="s">
        <v>1119</v>
      </c>
      <c r="F342">
        <v>0.997</v>
      </c>
      <c r="G342" s="77">
        <v>0</v>
      </c>
      <c r="H342" s="77">
        <v>1</v>
      </c>
      <c r="I342" t="s">
        <v>1092</v>
      </c>
      <c r="J342">
        <v>85816927</v>
      </c>
      <c r="K342" s="43">
        <v>0</v>
      </c>
      <c r="L342" s="43">
        <v>0</v>
      </c>
      <c r="M342" s="43">
        <v>0</v>
      </c>
      <c r="N342" s="44">
        <v>0</v>
      </c>
      <c r="O342" s="43">
        <v>0</v>
      </c>
      <c r="P342" s="43">
        <v>0</v>
      </c>
      <c r="Q342" s="43">
        <v>0</v>
      </c>
      <c r="R342" s="44">
        <v>0</v>
      </c>
      <c r="S342" s="43">
        <v>0</v>
      </c>
      <c r="T342" s="43">
        <v>0</v>
      </c>
      <c r="U342" s="43">
        <v>0</v>
      </c>
      <c r="V342" s="44">
        <v>0</v>
      </c>
    </row>
    <row r="343" spans="1:22" x14ac:dyDescent="0.3">
      <c r="A343" t="s">
        <v>1770</v>
      </c>
      <c r="B343" s="31" t="s">
        <v>484</v>
      </c>
      <c r="C343" t="s">
        <v>485</v>
      </c>
      <c r="D343" t="s">
        <v>1771</v>
      </c>
      <c r="E343" t="s">
        <v>1119</v>
      </c>
      <c r="F343">
        <v>0.98839999999999995</v>
      </c>
      <c r="G343" s="77">
        <v>0</v>
      </c>
      <c r="H343" s="77">
        <v>1</v>
      </c>
      <c r="I343" t="s">
        <v>1092</v>
      </c>
      <c r="J343">
        <v>71361921</v>
      </c>
      <c r="K343" s="43">
        <v>0</v>
      </c>
      <c r="L343" s="43">
        <v>0</v>
      </c>
      <c r="M343" s="43">
        <v>0</v>
      </c>
      <c r="N343" s="44">
        <v>0</v>
      </c>
      <c r="O343" s="43">
        <v>0</v>
      </c>
      <c r="P343" s="43">
        <v>0</v>
      </c>
      <c r="Q343" s="43">
        <v>0</v>
      </c>
      <c r="R343" s="44">
        <v>0</v>
      </c>
      <c r="S343" s="43">
        <v>0</v>
      </c>
      <c r="T343" s="43">
        <v>0</v>
      </c>
      <c r="U343" s="43">
        <v>0</v>
      </c>
      <c r="V343" s="44">
        <v>0</v>
      </c>
    </row>
    <row r="344" spans="1:22" x14ac:dyDescent="0.3">
      <c r="A344" t="s">
        <v>1772</v>
      </c>
      <c r="B344" s="31" t="s">
        <v>486</v>
      </c>
      <c r="C344" t="s">
        <v>487</v>
      </c>
      <c r="D344" t="s">
        <v>1773</v>
      </c>
      <c r="E344" t="s">
        <v>1056</v>
      </c>
      <c r="F344">
        <v>0.99539999999999995</v>
      </c>
      <c r="G344" s="77">
        <v>0</v>
      </c>
      <c r="H344" s="77">
        <v>0</v>
      </c>
      <c r="I344" t="s">
        <v>1092</v>
      </c>
      <c r="J344">
        <v>14149410</v>
      </c>
      <c r="K344" s="43">
        <v>0</v>
      </c>
      <c r="L344" s="43">
        <v>4</v>
      </c>
      <c r="M344" s="43">
        <v>4</v>
      </c>
      <c r="N344" s="44">
        <v>8</v>
      </c>
      <c r="O344" s="43">
        <v>0</v>
      </c>
      <c r="P344" s="43">
        <v>2</v>
      </c>
      <c r="Q344" s="43">
        <v>1</v>
      </c>
      <c r="R344" s="44">
        <v>3</v>
      </c>
      <c r="S344" s="43">
        <v>0</v>
      </c>
      <c r="T344" s="43">
        <v>2</v>
      </c>
      <c r="U344" s="43">
        <v>1</v>
      </c>
      <c r="V344" s="44">
        <v>3</v>
      </c>
    </row>
    <row r="345" spans="1:22" x14ac:dyDescent="0.3">
      <c r="A345" t="s">
        <v>1774</v>
      </c>
      <c r="B345" s="31" t="s">
        <v>488</v>
      </c>
      <c r="C345" t="s">
        <v>489</v>
      </c>
      <c r="D345" t="s">
        <v>1775</v>
      </c>
      <c r="E345" t="s">
        <v>1056</v>
      </c>
      <c r="F345">
        <v>0.99539999999999995</v>
      </c>
      <c r="G345" s="77">
        <v>0</v>
      </c>
      <c r="H345" s="77">
        <v>0</v>
      </c>
      <c r="I345" t="s">
        <v>1092</v>
      </c>
      <c r="J345">
        <v>11018364</v>
      </c>
      <c r="K345" s="43">
        <v>0</v>
      </c>
      <c r="L345" s="43">
        <v>0</v>
      </c>
      <c r="M345" s="43">
        <v>7</v>
      </c>
      <c r="N345" s="44">
        <v>7</v>
      </c>
      <c r="O345" s="43">
        <v>0</v>
      </c>
      <c r="P345" s="43">
        <v>0</v>
      </c>
      <c r="Q345" s="43">
        <v>0</v>
      </c>
      <c r="R345" s="44">
        <v>0</v>
      </c>
      <c r="S345" s="43">
        <v>0</v>
      </c>
      <c r="T345" s="43">
        <v>0</v>
      </c>
      <c r="U345" s="43">
        <v>0</v>
      </c>
      <c r="V345" s="44">
        <v>0</v>
      </c>
    </row>
    <row r="346" spans="1:22" x14ac:dyDescent="0.3">
      <c r="A346" t="s">
        <v>1776</v>
      </c>
      <c r="B346" s="31" t="s">
        <v>490</v>
      </c>
      <c r="C346" t="s">
        <v>491</v>
      </c>
      <c r="D346" t="s">
        <v>1777</v>
      </c>
      <c r="E346" t="s">
        <v>1119</v>
      </c>
      <c r="F346">
        <v>0.997</v>
      </c>
      <c r="G346" s="77">
        <v>0</v>
      </c>
      <c r="H346" s="77">
        <v>1</v>
      </c>
      <c r="I346" t="s">
        <v>1092</v>
      </c>
      <c r="J346">
        <v>85823923</v>
      </c>
      <c r="K346" s="43">
        <v>0</v>
      </c>
      <c r="L346" s="43">
        <v>0</v>
      </c>
      <c r="M346" s="43">
        <v>7</v>
      </c>
      <c r="N346" s="44">
        <v>7</v>
      </c>
      <c r="O346" s="43">
        <v>0</v>
      </c>
      <c r="P346" s="43">
        <v>0</v>
      </c>
      <c r="Q346" s="43">
        <v>0</v>
      </c>
      <c r="R346" s="44">
        <v>0</v>
      </c>
      <c r="S346" s="43">
        <v>0</v>
      </c>
      <c r="T346" s="43">
        <v>0</v>
      </c>
      <c r="U346" s="43">
        <v>0</v>
      </c>
      <c r="V346" s="44">
        <v>0</v>
      </c>
    </row>
    <row r="347" spans="1:22" x14ac:dyDescent="0.3">
      <c r="A347" t="s">
        <v>1778</v>
      </c>
      <c r="B347" s="31" t="s">
        <v>492</v>
      </c>
      <c r="C347" t="s">
        <v>493</v>
      </c>
      <c r="D347" t="s">
        <v>1779</v>
      </c>
      <c r="E347" t="s">
        <v>1119</v>
      </c>
      <c r="F347">
        <v>0.98170000000000002</v>
      </c>
      <c r="G347" s="77">
        <v>0</v>
      </c>
      <c r="H347" s="77">
        <v>1</v>
      </c>
      <c r="I347" t="s">
        <v>1092</v>
      </c>
      <c r="J347">
        <v>86208485</v>
      </c>
      <c r="K347" s="43">
        <v>0</v>
      </c>
      <c r="L347" s="43">
        <v>0</v>
      </c>
      <c r="M347" s="43">
        <v>1</v>
      </c>
      <c r="N347" s="44">
        <v>1</v>
      </c>
      <c r="O347" s="43">
        <v>0</v>
      </c>
      <c r="P347" s="43">
        <v>0</v>
      </c>
      <c r="Q347" s="43">
        <v>1</v>
      </c>
      <c r="R347" s="44">
        <v>1</v>
      </c>
      <c r="S347" s="43">
        <v>0</v>
      </c>
      <c r="T347" s="43">
        <v>0</v>
      </c>
      <c r="U347" s="43">
        <v>1</v>
      </c>
      <c r="V347" s="44">
        <v>1</v>
      </c>
    </row>
    <row r="348" spans="1:22" x14ac:dyDescent="0.3">
      <c r="A348" t="s">
        <v>1780</v>
      </c>
      <c r="B348" s="31" t="s">
        <v>494</v>
      </c>
      <c r="C348" t="s">
        <v>495</v>
      </c>
      <c r="D348" t="s">
        <v>1781</v>
      </c>
      <c r="E348" t="s">
        <v>1119</v>
      </c>
      <c r="F348">
        <v>0.99280000000000002</v>
      </c>
      <c r="G348" s="77">
        <v>0</v>
      </c>
      <c r="H348" s="77">
        <v>1</v>
      </c>
      <c r="I348" t="s">
        <v>1092</v>
      </c>
      <c r="J348">
        <v>86208486</v>
      </c>
      <c r="K348" s="43">
        <v>0</v>
      </c>
      <c r="L348" s="43">
        <v>0</v>
      </c>
      <c r="M348" s="43">
        <v>0</v>
      </c>
      <c r="N348" s="44">
        <v>0</v>
      </c>
      <c r="O348" s="43">
        <v>0</v>
      </c>
      <c r="P348" s="43">
        <v>0</v>
      </c>
      <c r="Q348" s="43">
        <v>0</v>
      </c>
      <c r="R348" s="44">
        <v>0</v>
      </c>
      <c r="S348" s="43">
        <v>0</v>
      </c>
      <c r="T348" s="43">
        <v>0</v>
      </c>
      <c r="U348" s="43">
        <v>0</v>
      </c>
      <c r="V348" s="44">
        <v>0</v>
      </c>
    </row>
    <row r="349" spans="1:22" x14ac:dyDescent="0.3">
      <c r="A349" t="s">
        <v>1782</v>
      </c>
      <c r="B349" s="31" t="s">
        <v>496</v>
      </c>
      <c r="C349" t="s">
        <v>497</v>
      </c>
      <c r="D349" t="s">
        <v>1783</v>
      </c>
      <c r="E349" t="s">
        <v>1119</v>
      </c>
      <c r="F349">
        <v>0.99360000000000004</v>
      </c>
      <c r="G349" s="77">
        <v>0</v>
      </c>
      <c r="H349" s="77">
        <v>1</v>
      </c>
      <c r="I349" t="s">
        <v>1092</v>
      </c>
      <c r="J349">
        <v>86208487</v>
      </c>
      <c r="K349" s="43">
        <v>0</v>
      </c>
      <c r="L349" s="43">
        <v>0</v>
      </c>
      <c r="M349" s="43">
        <v>0</v>
      </c>
      <c r="N349" s="44">
        <v>0</v>
      </c>
      <c r="O349" s="43">
        <v>0</v>
      </c>
      <c r="P349" s="43">
        <v>0</v>
      </c>
      <c r="Q349" s="43">
        <v>0</v>
      </c>
      <c r="R349" s="44">
        <v>0</v>
      </c>
      <c r="S349" s="43">
        <v>0</v>
      </c>
      <c r="T349" s="43">
        <v>0</v>
      </c>
      <c r="U349" s="43">
        <v>0</v>
      </c>
      <c r="V349" s="44">
        <v>0</v>
      </c>
    </row>
    <row r="350" spans="1:22" x14ac:dyDescent="0.3">
      <c r="A350" t="s">
        <v>1784</v>
      </c>
      <c r="B350" s="31" t="s">
        <v>498</v>
      </c>
      <c r="C350" t="s">
        <v>499</v>
      </c>
      <c r="D350" t="s">
        <v>1785</v>
      </c>
      <c r="E350" t="s">
        <v>1119</v>
      </c>
      <c r="F350">
        <v>0.99450000000000005</v>
      </c>
      <c r="G350" s="77">
        <v>0</v>
      </c>
      <c r="H350" s="77">
        <v>0</v>
      </c>
      <c r="I350" t="s">
        <v>1092</v>
      </c>
      <c r="J350">
        <v>86208488</v>
      </c>
      <c r="K350" s="43">
        <v>0</v>
      </c>
      <c r="L350" s="43">
        <v>0</v>
      </c>
      <c r="M350" s="43">
        <v>0</v>
      </c>
      <c r="N350" s="44">
        <v>0</v>
      </c>
      <c r="O350" s="43">
        <v>0</v>
      </c>
      <c r="P350" s="43">
        <v>0</v>
      </c>
      <c r="Q350" s="43">
        <v>0</v>
      </c>
      <c r="R350" s="44">
        <v>0</v>
      </c>
      <c r="S350" s="43">
        <v>0</v>
      </c>
      <c r="T350" s="43">
        <v>0</v>
      </c>
      <c r="U350" s="43">
        <v>0</v>
      </c>
      <c r="V350" s="44">
        <v>0</v>
      </c>
    </row>
    <row r="351" spans="1:22" x14ac:dyDescent="0.3">
      <c r="A351" t="s">
        <v>1786</v>
      </c>
      <c r="B351" s="31" t="s">
        <v>500</v>
      </c>
      <c r="C351" t="s">
        <v>501</v>
      </c>
      <c r="D351" t="s">
        <v>1787</v>
      </c>
      <c r="E351" t="s">
        <v>1119</v>
      </c>
      <c r="F351">
        <v>0.99180000000000001</v>
      </c>
      <c r="G351" s="77">
        <v>0</v>
      </c>
      <c r="H351" s="77">
        <v>1</v>
      </c>
      <c r="I351" t="s">
        <v>1092</v>
      </c>
      <c r="J351">
        <v>86208489</v>
      </c>
      <c r="K351" s="43">
        <v>0</v>
      </c>
      <c r="L351" s="43">
        <v>0</v>
      </c>
      <c r="M351" s="43">
        <v>0</v>
      </c>
      <c r="N351" s="44">
        <v>0</v>
      </c>
      <c r="O351" s="43">
        <v>0</v>
      </c>
      <c r="P351" s="43">
        <v>0</v>
      </c>
      <c r="Q351" s="43">
        <v>0</v>
      </c>
      <c r="R351" s="44">
        <v>0</v>
      </c>
      <c r="S351" s="43">
        <v>0</v>
      </c>
      <c r="T351" s="43">
        <v>0</v>
      </c>
      <c r="U351" s="43">
        <v>0</v>
      </c>
      <c r="V351" s="44">
        <v>0</v>
      </c>
    </row>
    <row r="352" spans="1:22" x14ac:dyDescent="0.3">
      <c r="A352" t="s">
        <v>1788</v>
      </c>
      <c r="B352" s="31" t="s">
        <v>502</v>
      </c>
      <c r="C352" t="s">
        <v>503</v>
      </c>
      <c r="D352" t="s">
        <v>1789</v>
      </c>
      <c r="E352" t="s">
        <v>1119</v>
      </c>
      <c r="F352">
        <v>0.98109999999999997</v>
      </c>
      <c r="G352" s="77">
        <v>0</v>
      </c>
      <c r="H352" s="77">
        <v>1</v>
      </c>
      <c r="I352" t="s">
        <v>1092</v>
      </c>
      <c r="J352">
        <v>86208490</v>
      </c>
      <c r="K352" s="43">
        <v>0</v>
      </c>
      <c r="L352" s="43">
        <v>0</v>
      </c>
      <c r="M352" s="43">
        <v>0</v>
      </c>
      <c r="N352" s="44">
        <v>0</v>
      </c>
      <c r="O352" s="43">
        <v>0</v>
      </c>
      <c r="P352" s="43">
        <v>0</v>
      </c>
      <c r="Q352" s="43">
        <v>0</v>
      </c>
      <c r="R352" s="44">
        <v>0</v>
      </c>
      <c r="S352" s="43">
        <v>0</v>
      </c>
      <c r="T352" s="43">
        <v>0</v>
      </c>
      <c r="U352" s="43">
        <v>0</v>
      </c>
      <c r="V352" s="44">
        <v>0</v>
      </c>
    </row>
    <row r="353" spans="1:22" x14ac:dyDescent="0.3">
      <c r="A353" t="s">
        <v>1790</v>
      </c>
      <c r="B353" s="31" t="s">
        <v>504</v>
      </c>
      <c r="C353" t="s">
        <v>505</v>
      </c>
      <c r="D353" t="s">
        <v>1791</v>
      </c>
      <c r="E353" t="s">
        <v>1119</v>
      </c>
      <c r="F353">
        <v>0.99180000000000001</v>
      </c>
      <c r="G353" s="77">
        <v>0</v>
      </c>
      <c r="H353" s="77">
        <v>1</v>
      </c>
      <c r="I353" t="s">
        <v>1092</v>
      </c>
      <c r="J353">
        <v>86208493</v>
      </c>
      <c r="K353" s="43">
        <v>0</v>
      </c>
      <c r="L353" s="43">
        <v>0</v>
      </c>
      <c r="M353" s="43">
        <v>0</v>
      </c>
      <c r="N353" s="44">
        <v>0</v>
      </c>
      <c r="O353" s="43">
        <v>0</v>
      </c>
      <c r="P353" s="43">
        <v>0</v>
      </c>
      <c r="Q353" s="43">
        <v>0</v>
      </c>
      <c r="R353" s="44">
        <v>0</v>
      </c>
      <c r="S353" s="43">
        <v>0</v>
      </c>
      <c r="T353" s="43">
        <v>0</v>
      </c>
      <c r="U353" s="43">
        <v>0</v>
      </c>
      <c r="V353" s="44">
        <v>0</v>
      </c>
    </row>
    <row r="354" spans="1:22" x14ac:dyDescent="0.3">
      <c r="A354" t="s">
        <v>1792</v>
      </c>
      <c r="B354" s="31" t="s">
        <v>506</v>
      </c>
      <c r="C354" t="s">
        <v>507</v>
      </c>
      <c r="D354" t="s">
        <v>1793</v>
      </c>
      <c r="E354" t="s">
        <v>1119</v>
      </c>
      <c r="F354">
        <v>0.99539999999999995</v>
      </c>
      <c r="G354" s="77">
        <v>0</v>
      </c>
      <c r="H354" s="77">
        <v>1</v>
      </c>
      <c r="I354" t="s">
        <v>1092</v>
      </c>
      <c r="J354">
        <v>86208494</v>
      </c>
      <c r="K354" s="43">
        <v>0</v>
      </c>
      <c r="L354" s="43">
        <v>0</v>
      </c>
      <c r="M354" s="43">
        <v>0</v>
      </c>
      <c r="N354" s="44">
        <v>0</v>
      </c>
      <c r="O354" s="43">
        <v>0</v>
      </c>
      <c r="P354" s="43">
        <v>0</v>
      </c>
      <c r="Q354" s="43">
        <v>0</v>
      </c>
      <c r="R354" s="44">
        <v>0</v>
      </c>
      <c r="S354" s="43">
        <v>0</v>
      </c>
      <c r="T354" s="43">
        <v>0</v>
      </c>
      <c r="U354" s="43">
        <v>0</v>
      </c>
      <c r="V354" s="44">
        <v>0</v>
      </c>
    </row>
    <row r="355" spans="1:22" x14ac:dyDescent="0.3">
      <c r="A355" t="s">
        <v>1794</v>
      </c>
      <c r="B355" s="31" t="s">
        <v>508</v>
      </c>
      <c r="C355" t="s">
        <v>509</v>
      </c>
      <c r="D355" t="s">
        <v>1795</v>
      </c>
      <c r="E355" t="s">
        <v>1119</v>
      </c>
      <c r="F355">
        <v>0.99550000000000005</v>
      </c>
      <c r="G355" s="77">
        <v>0</v>
      </c>
      <c r="H355" s="77">
        <v>1</v>
      </c>
      <c r="I355" t="s">
        <v>1092</v>
      </c>
      <c r="J355">
        <v>86208495</v>
      </c>
      <c r="K355" s="43">
        <v>0</v>
      </c>
      <c r="L355" s="43">
        <v>0</v>
      </c>
      <c r="M355" s="43">
        <v>0</v>
      </c>
      <c r="N355" s="44">
        <v>0</v>
      </c>
      <c r="O355" s="43">
        <v>0</v>
      </c>
      <c r="P355" s="43">
        <v>0</v>
      </c>
      <c r="Q355" s="43">
        <v>0</v>
      </c>
      <c r="R355" s="44">
        <v>0</v>
      </c>
      <c r="S355" s="43">
        <v>0</v>
      </c>
      <c r="T355" s="43">
        <v>0</v>
      </c>
      <c r="U355" s="43">
        <v>0</v>
      </c>
      <c r="V355" s="44">
        <v>0</v>
      </c>
    </row>
    <row r="356" spans="1:22" x14ac:dyDescent="0.3">
      <c r="A356" t="s">
        <v>1796</v>
      </c>
      <c r="B356" s="31" t="s">
        <v>510</v>
      </c>
      <c r="C356" t="s">
        <v>511</v>
      </c>
      <c r="D356" t="s">
        <v>1797</v>
      </c>
      <c r="E356" t="s">
        <v>1119</v>
      </c>
      <c r="F356">
        <v>0.96879999999999999</v>
      </c>
      <c r="G356" s="77">
        <v>0</v>
      </c>
      <c r="H356" s="77">
        <v>1</v>
      </c>
      <c r="I356" t="s">
        <v>1092</v>
      </c>
      <c r="J356">
        <v>19792406</v>
      </c>
      <c r="K356" s="43">
        <v>0</v>
      </c>
      <c r="L356" s="43">
        <v>4</v>
      </c>
      <c r="M356" s="43">
        <v>1</v>
      </c>
      <c r="N356" s="44">
        <v>5</v>
      </c>
      <c r="O356" s="43">
        <v>0</v>
      </c>
      <c r="P356" s="43">
        <v>0</v>
      </c>
      <c r="Q356" s="43">
        <v>0</v>
      </c>
      <c r="R356" s="44">
        <v>0</v>
      </c>
      <c r="S356" s="43">
        <v>0</v>
      </c>
      <c r="T356" s="43">
        <v>0</v>
      </c>
      <c r="U356" s="43">
        <v>0</v>
      </c>
      <c r="V356" s="44">
        <v>0</v>
      </c>
    </row>
    <row r="357" spans="1:22" x14ac:dyDescent="0.3">
      <c r="A357" t="s">
        <v>1798</v>
      </c>
      <c r="B357" s="31" t="s">
        <v>512</v>
      </c>
      <c r="C357" t="s">
        <v>513</v>
      </c>
      <c r="D357" t="s">
        <v>1799</v>
      </c>
      <c r="E357" t="s">
        <v>1119</v>
      </c>
      <c r="F357">
        <v>0.99129999999999996</v>
      </c>
      <c r="G357" s="77">
        <v>0</v>
      </c>
      <c r="H357" s="77">
        <v>1</v>
      </c>
      <c r="I357" t="s">
        <v>1092</v>
      </c>
      <c r="J357">
        <v>86208496</v>
      </c>
      <c r="K357" s="43">
        <v>0</v>
      </c>
      <c r="L357" s="43">
        <v>0</v>
      </c>
      <c r="M357" s="43">
        <v>0</v>
      </c>
      <c r="N357" s="44">
        <v>0</v>
      </c>
      <c r="O357" s="43">
        <v>0</v>
      </c>
      <c r="P357" s="43">
        <v>0</v>
      </c>
      <c r="Q357" s="43">
        <v>0</v>
      </c>
      <c r="R357" s="44">
        <v>0</v>
      </c>
      <c r="S357" s="43">
        <v>0</v>
      </c>
      <c r="T357" s="43">
        <v>0</v>
      </c>
      <c r="U357" s="43">
        <v>0</v>
      </c>
      <c r="V357" s="44">
        <v>0</v>
      </c>
    </row>
    <row r="358" spans="1:22" x14ac:dyDescent="0.3">
      <c r="A358" t="s">
        <v>1800</v>
      </c>
      <c r="B358" s="31" t="s">
        <v>514</v>
      </c>
      <c r="C358" t="s">
        <v>515</v>
      </c>
      <c r="D358" t="s">
        <v>1801</v>
      </c>
      <c r="E358" t="s">
        <v>1119</v>
      </c>
      <c r="F358">
        <v>0.98770000000000002</v>
      </c>
      <c r="G358" s="77">
        <v>0</v>
      </c>
      <c r="H358" s="77">
        <v>1</v>
      </c>
      <c r="I358" t="s">
        <v>1092</v>
      </c>
      <c r="J358">
        <v>13828345</v>
      </c>
      <c r="K358" s="43">
        <v>0</v>
      </c>
      <c r="L358" s="43">
        <v>24</v>
      </c>
      <c r="M358" s="43">
        <v>26</v>
      </c>
      <c r="N358" s="44">
        <v>50</v>
      </c>
      <c r="O358" s="43">
        <v>0</v>
      </c>
      <c r="P358" s="43">
        <v>6</v>
      </c>
      <c r="Q358" s="43">
        <v>10</v>
      </c>
      <c r="R358" s="44">
        <v>16</v>
      </c>
      <c r="S358" s="43">
        <v>0</v>
      </c>
      <c r="T358" s="43">
        <v>0</v>
      </c>
      <c r="U358" s="43">
        <v>6</v>
      </c>
      <c r="V358" s="44">
        <v>6</v>
      </c>
    </row>
    <row r="359" spans="1:22" x14ac:dyDescent="0.3">
      <c r="A359" t="s">
        <v>1802</v>
      </c>
      <c r="B359" s="31" t="s">
        <v>516</v>
      </c>
      <c r="C359" t="s">
        <v>517</v>
      </c>
      <c r="D359" t="s">
        <v>1803</v>
      </c>
      <c r="E359" t="s">
        <v>1119</v>
      </c>
      <c r="F359">
        <v>0.99709999999999999</v>
      </c>
      <c r="G359" s="77">
        <v>0</v>
      </c>
      <c r="H359" s="77">
        <v>1</v>
      </c>
      <c r="I359" t="s">
        <v>1092</v>
      </c>
      <c r="J359">
        <v>22833475</v>
      </c>
      <c r="K359" s="43">
        <v>0</v>
      </c>
      <c r="L359" s="43">
        <v>0</v>
      </c>
      <c r="M359" s="43">
        <v>0</v>
      </c>
      <c r="N359" s="44">
        <v>0</v>
      </c>
      <c r="O359" s="43">
        <v>0</v>
      </c>
      <c r="P359" s="43">
        <v>0</v>
      </c>
      <c r="Q359" s="43">
        <v>0</v>
      </c>
      <c r="R359" s="44">
        <v>0</v>
      </c>
      <c r="S359" s="43">
        <v>0</v>
      </c>
      <c r="T359" s="43">
        <v>0</v>
      </c>
      <c r="U359" s="43">
        <v>0</v>
      </c>
      <c r="V359" s="44">
        <v>0</v>
      </c>
    </row>
    <row r="360" spans="1:22" x14ac:dyDescent="0.3">
      <c r="A360" t="s">
        <v>1804</v>
      </c>
      <c r="B360" s="31" t="s">
        <v>518</v>
      </c>
      <c r="C360" t="s">
        <v>519</v>
      </c>
      <c r="D360" t="s">
        <v>1805</v>
      </c>
      <c r="E360" t="s">
        <v>1119</v>
      </c>
      <c r="F360">
        <v>0.98170000000000002</v>
      </c>
      <c r="G360" s="77">
        <v>0</v>
      </c>
      <c r="H360" s="77">
        <v>1</v>
      </c>
      <c r="I360" t="s">
        <v>1092</v>
      </c>
      <c r="J360">
        <v>86208498</v>
      </c>
      <c r="K360" s="43">
        <v>0</v>
      </c>
      <c r="L360" s="43">
        <v>0</v>
      </c>
      <c r="M360" s="43">
        <v>0</v>
      </c>
      <c r="N360" s="44">
        <v>0</v>
      </c>
      <c r="O360" s="43">
        <v>0</v>
      </c>
      <c r="P360" s="43">
        <v>0</v>
      </c>
      <c r="Q360" s="43">
        <v>0</v>
      </c>
      <c r="R360" s="44">
        <v>0</v>
      </c>
      <c r="S360" s="43">
        <v>0</v>
      </c>
      <c r="T360" s="43">
        <v>0</v>
      </c>
      <c r="U360" s="43">
        <v>0</v>
      </c>
      <c r="V360" s="44">
        <v>0</v>
      </c>
    </row>
    <row r="361" spans="1:22" x14ac:dyDescent="0.3">
      <c r="A361" t="s">
        <v>1806</v>
      </c>
      <c r="B361" s="31" t="s">
        <v>520</v>
      </c>
      <c r="C361" t="s">
        <v>521</v>
      </c>
      <c r="D361" t="s">
        <v>1807</v>
      </c>
      <c r="E361" t="s">
        <v>1119</v>
      </c>
      <c r="F361">
        <v>0.99539999999999995</v>
      </c>
      <c r="G361" s="77">
        <v>0</v>
      </c>
      <c r="H361" s="77">
        <v>1</v>
      </c>
      <c r="I361" t="s">
        <v>1092</v>
      </c>
      <c r="J361">
        <v>86208500</v>
      </c>
      <c r="K361" s="43">
        <v>0</v>
      </c>
      <c r="L361" s="43">
        <v>0</v>
      </c>
      <c r="M361" s="43">
        <v>0</v>
      </c>
      <c r="N361" s="44">
        <v>0</v>
      </c>
      <c r="O361" s="43">
        <v>0</v>
      </c>
      <c r="P361" s="43">
        <v>0</v>
      </c>
      <c r="Q361" s="43">
        <v>0</v>
      </c>
      <c r="R361" s="44">
        <v>0</v>
      </c>
      <c r="S361" s="43">
        <v>0</v>
      </c>
      <c r="T361" s="43">
        <v>0</v>
      </c>
      <c r="U361" s="43">
        <v>0</v>
      </c>
      <c r="V361" s="44">
        <v>0</v>
      </c>
    </row>
    <row r="362" spans="1:22" x14ac:dyDescent="0.3">
      <c r="A362" t="s">
        <v>1808</v>
      </c>
      <c r="B362" s="31" t="s">
        <v>522</v>
      </c>
      <c r="C362" t="s">
        <v>523</v>
      </c>
      <c r="D362" t="s">
        <v>1809</v>
      </c>
      <c r="E362" t="s">
        <v>1119</v>
      </c>
      <c r="F362">
        <v>0.99180000000000001</v>
      </c>
      <c r="G362" s="77">
        <v>0</v>
      </c>
      <c r="H362" s="77">
        <v>1</v>
      </c>
      <c r="I362" t="s">
        <v>1092</v>
      </c>
      <c r="J362">
        <v>86208501</v>
      </c>
      <c r="K362" s="43">
        <v>0</v>
      </c>
      <c r="L362" s="43">
        <v>0</v>
      </c>
      <c r="M362" s="43">
        <v>0</v>
      </c>
      <c r="N362" s="44">
        <v>0</v>
      </c>
      <c r="O362" s="43">
        <v>0</v>
      </c>
      <c r="P362" s="43">
        <v>0</v>
      </c>
      <c r="Q362" s="43">
        <v>0</v>
      </c>
      <c r="R362" s="44">
        <v>0</v>
      </c>
      <c r="S362" s="43">
        <v>0</v>
      </c>
      <c r="T362" s="43">
        <v>0</v>
      </c>
      <c r="U362" s="43">
        <v>0</v>
      </c>
      <c r="V362" s="44">
        <v>0</v>
      </c>
    </row>
    <row r="363" spans="1:22" x14ac:dyDescent="0.3">
      <c r="A363" t="s">
        <v>1810</v>
      </c>
      <c r="B363" s="31" t="s">
        <v>524</v>
      </c>
      <c r="C363" t="s">
        <v>525</v>
      </c>
      <c r="D363" t="s">
        <v>1811</v>
      </c>
      <c r="E363" t="s">
        <v>1119</v>
      </c>
      <c r="F363">
        <v>0.99709999999999999</v>
      </c>
      <c r="G363" s="77">
        <v>0</v>
      </c>
      <c r="H363" s="77">
        <v>1</v>
      </c>
      <c r="I363" t="s">
        <v>1092</v>
      </c>
      <c r="J363">
        <v>38386</v>
      </c>
      <c r="K363" s="43">
        <v>11</v>
      </c>
      <c r="L363" s="43">
        <v>135</v>
      </c>
      <c r="M363" s="43">
        <v>585</v>
      </c>
      <c r="N363" s="44">
        <v>731</v>
      </c>
      <c r="O363" s="43">
        <v>4</v>
      </c>
      <c r="P363" s="43">
        <v>73</v>
      </c>
      <c r="Q363" s="43">
        <v>197</v>
      </c>
      <c r="R363" s="44">
        <v>274</v>
      </c>
      <c r="S363" s="43">
        <v>2</v>
      </c>
      <c r="T363" s="43">
        <v>52</v>
      </c>
      <c r="U363" s="43">
        <v>85</v>
      </c>
      <c r="V363" s="44">
        <v>139</v>
      </c>
    </row>
    <row r="364" spans="1:22" x14ac:dyDescent="0.3">
      <c r="A364" t="s">
        <v>1812</v>
      </c>
      <c r="B364" s="31" t="s">
        <v>526</v>
      </c>
      <c r="C364" t="s">
        <v>527</v>
      </c>
      <c r="D364" t="s">
        <v>1813</v>
      </c>
      <c r="E364" t="s">
        <v>1119</v>
      </c>
      <c r="F364">
        <v>0.99529999999999996</v>
      </c>
      <c r="G364" s="77">
        <v>0</v>
      </c>
      <c r="H364" s="77">
        <v>1</v>
      </c>
      <c r="I364" t="s">
        <v>1092</v>
      </c>
      <c r="J364">
        <v>13766701</v>
      </c>
      <c r="K364" s="43">
        <v>1</v>
      </c>
      <c r="L364" s="43">
        <v>86</v>
      </c>
      <c r="M364" s="43">
        <v>125</v>
      </c>
      <c r="N364" s="44">
        <v>212</v>
      </c>
      <c r="O364" s="43">
        <v>0</v>
      </c>
      <c r="P364" s="43">
        <v>31</v>
      </c>
      <c r="Q364" s="43">
        <v>29</v>
      </c>
      <c r="R364" s="44">
        <v>60</v>
      </c>
      <c r="S364" s="43">
        <v>0</v>
      </c>
      <c r="T364" s="43">
        <v>22</v>
      </c>
      <c r="U364" s="43">
        <v>12</v>
      </c>
      <c r="V364" s="44">
        <v>34</v>
      </c>
    </row>
    <row r="365" spans="1:22" x14ac:dyDescent="0.3">
      <c r="A365" t="s">
        <v>1814</v>
      </c>
      <c r="B365" s="31" t="s">
        <v>528</v>
      </c>
      <c r="C365" t="s">
        <v>529</v>
      </c>
      <c r="D365" t="s">
        <v>1815</v>
      </c>
      <c r="E365" t="s">
        <v>1119</v>
      </c>
      <c r="F365">
        <v>0.997</v>
      </c>
      <c r="G365" s="77">
        <v>0</v>
      </c>
      <c r="H365" s="77">
        <v>1</v>
      </c>
      <c r="I365" t="s">
        <v>1092</v>
      </c>
      <c r="J365">
        <v>86208503</v>
      </c>
      <c r="K365" s="43">
        <v>0</v>
      </c>
      <c r="L365" s="43">
        <v>0</v>
      </c>
      <c r="M365" s="43">
        <v>0</v>
      </c>
      <c r="N365" s="44">
        <v>0</v>
      </c>
      <c r="O365" s="43">
        <v>0</v>
      </c>
      <c r="P365" s="43">
        <v>0</v>
      </c>
      <c r="Q365" s="43">
        <v>0</v>
      </c>
      <c r="R365" s="44">
        <v>0</v>
      </c>
      <c r="S365" s="43">
        <v>0</v>
      </c>
      <c r="T365" s="43">
        <v>0</v>
      </c>
      <c r="U365" s="43">
        <v>0</v>
      </c>
      <c r="V365" s="44">
        <v>0</v>
      </c>
    </row>
    <row r="366" spans="1:22" x14ac:dyDescent="0.3">
      <c r="A366" t="s">
        <v>1816</v>
      </c>
      <c r="B366" s="31" t="s">
        <v>530</v>
      </c>
      <c r="C366" t="s">
        <v>531</v>
      </c>
      <c r="D366" t="s">
        <v>1817</v>
      </c>
      <c r="E366" t="s">
        <v>1119</v>
      </c>
      <c r="F366">
        <v>0.98839999999999995</v>
      </c>
      <c r="G366" s="77">
        <v>0</v>
      </c>
      <c r="H366" s="77">
        <v>1</v>
      </c>
      <c r="I366" t="s">
        <v>1092</v>
      </c>
      <c r="J366">
        <v>86208505</v>
      </c>
      <c r="K366" s="43">
        <v>0</v>
      </c>
      <c r="L366" s="43">
        <v>0</v>
      </c>
      <c r="M366" s="43">
        <v>0</v>
      </c>
      <c r="N366" s="44">
        <v>0</v>
      </c>
      <c r="O366" s="43">
        <v>0</v>
      </c>
      <c r="P366" s="43">
        <v>0</v>
      </c>
      <c r="Q366" s="43">
        <v>0</v>
      </c>
      <c r="R366" s="44">
        <v>0</v>
      </c>
      <c r="S366" s="43">
        <v>0</v>
      </c>
      <c r="T366" s="43">
        <v>0</v>
      </c>
      <c r="U366" s="43">
        <v>0</v>
      </c>
      <c r="V366" s="44">
        <v>0</v>
      </c>
    </row>
    <row r="367" spans="1:22" x14ac:dyDescent="0.3">
      <c r="A367" t="s">
        <v>1818</v>
      </c>
      <c r="B367" s="31" t="s">
        <v>532</v>
      </c>
      <c r="C367" t="s">
        <v>533</v>
      </c>
      <c r="D367" t="s">
        <v>1819</v>
      </c>
      <c r="E367" t="s">
        <v>1119</v>
      </c>
      <c r="F367">
        <v>0.98839999999999995</v>
      </c>
      <c r="G367" s="77">
        <v>0</v>
      </c>
      <c r="H367" s="77">
        <v>1</v>
      </c>
      <c r="I367" t="s">
        <v>1092</v>
      </c>
      <c r="J367">
        <v>86208507</v>
      </c>
      <c r="K367" s="43">
        <v>0</v>
      </c>
      <c r="L367" s="43">
        <v>0</v>
      </c>
      <c r="M367" s="43">
        <v>0</v>
      </c>
      <c r="N367" s="44">
        <v>0</v>
      </c>
      <c r="O367" s="43">
        <v>0</v>
      </c>
      <c r="P367" s="43">
        <v>0</v>
      </c>
      <c r="Q367" s="43">
        <v>0</v>
      </c>
      <c r="R367" s="44">
        <v>0</v>
      </c>
      <c r="S367" s="43">
        <v>0</v>
      </c>
      <c r="T367" s="43">
        <v>0</v>
      </c>
      <c r="U367" s="43">
        <v>0</v>
      </c>
      <c r="V367" s="44">
        <v>0</v>
      </c>
    </row>
    <row r="368" spans="1:22" x14ac:dyDescent="0.3">
      <c r="A368" t="s">
        <v>1820</v>
      </c>
      <c r="B368" s="31" t="s">
        <v>534</v>
      </c>
      <c r="C368" t="s">
        <v>535</v>
      </c>
      <c r="D368" t="s">
        <v>1821</v>
      </c>
      <c r="E368" t="s">
        <v>1119</v>
      </c>
      <c r="F368">
        <v>0.99280000000000002</v>
      </c>
      <c r="G368" s="77">
        <v>0</v>
      </c>
      <c r="H368" s="77">
        <v>1</v>
      </c>
      <c r="I368" t="s">
        <v>1092</v>
      </c>
      <c r="J368">
        <v>86208508</v>
      </c>
      <c r="K368" s="43">
        <v>0</v>
      </c>
      <c r="L368" s="43">
        <v>0</v>
      </c>
      <c r="M368" s="43">
        <v>0</v>
      </c>
      <c r="N368" s="44">
        <v>0</v>
      </c>
      <c r="O368" s="43">
        <v>0</v>
      </c>
      <c r="P368" s="43">
        <v>0</v>
      </c>
      <c r="Q368" s="43">
        <v>0</v>
      </c>
      <c r="R368" s="44">
        <v>0</v>
      </c>
      <c r="S368" s="43">
        <v>0</v>
      </c>
      <c r="T368" s="43">
        <v>0</v>
      </c>
      <c r="U368" s="43">
        <v>0</v>
      </c>
      <c r="V368" s="44">
        <v>0</v>
      </c>
    </row>
    <row r="369" spans="1:22" x14ac:dyDescent="0.3">
      <c r="A369" t="s">
        <v>1822</v>
      </c>
      <c r="B369" s="31" t="s">
        <v>536</v>
      </c>
      <c r="C369" t="s">
        <v>537</v>
      </c>
      <c r="D369" t="s">
        <v>1823</v>
      </c>
      <c r="E369" t="s">
        <v>1119</v>
      </c>
      <c r="F369">
        <v>0.98839999999999995</v>
      </c>
      <c r="G369" s="77">
        <v>0</v>
      </c>
      <c r="H369" s="77">
        <v>1</v>
      </c>
      <c r="I369" t="s">
        <v>1092</v>
      </c>
      <c r="J369">
        <v>86208509</v>
      </c>
      <c r="K369" s="43">
        <v>0</v>
      </c>
      <c r="L369" s="43">
        <v>0</v>
      </c>
      <c r="M369" s="43">
        <v>0</v>
      </c>
      <c r="N369" s="44">
        <v>0</v>
      </c>
      <c r="O369" s="43">
        <v>0</v>
      </c>
      <c r="P369" s="43">
        <v>0</v>
      </c>
      <c r="Q369" s="43">
        <v>0</v>
      </c>
      <c r="R369" s="44">
        <v>0</v>
      </c>
      <c r="S369" s="43">
        <v>0</v>
      </c>
      <c r="T369" s="43">
        <v>0</v>
      </c>
      <c r="U369" s="43">
        <v>0</v>
      </c>
      <c r="V369" s="44">
        <v>0</v>
      </c>
    </row>
    <row r="370" spans="1:22" x14ac:dyDescent="0.3">
      <c r="A370" t="s">
        <v>1824</v>
      </c>
      <c r="B370" s="31" t="s">
        <v>538</v>
      </c>
      <c r="C370" t="s">
        <v>539</v>
      </c>
      <c r="D370" t="s">
        <v>1825</v>
      </c>
      <c r="E370" t="s">
        <v>1119</v>
      </c>
      <c r="F370">
        <v>0.99199999999999999</v>
      </c>
      <c r="G370" s="77">
        <v>0</v>
      </c>
      <c r="H370" s="77">
        <v>1</v>
      </c>
      <c r="I370" t="s">
        <v>1092</v>
      </c>
      <c r="J370">
        <v>86208510</v>
      </c>
      <c r="K370" s="43">
        <v>0</v>
      </c>
      <c r="L370" s="43">
        <v>0</v>
      </c>
      <c r="M370" s="43">
        <v>0</v>
      </c>
      <c r="N370" s="44">
        <v>0</v>
      </c>
      <c r="O370" s="43">
        <v>0</v>
      </c>
      <c r="P370" s="43">
        <v>0</v>
      </c>
      <c r="Q370" s="43">
        <v>0</v>
      </c>
      <c r="R370" s="44">
        <v>0</v>
      </c>
      <c r="S370" s="43">
        <v>0</v>
      </c>
      <c r="T370" s="43">
        <v>0</v>
      </c>
      <c r="U370" s="43">
        <v>0</v>
      </c>
      <c r="V370" s="44">
        <v>0</v>
      </c>
    </row>
    <row r="371" spans="1:22" x14ac:dyDescent="0.3">
      <c r="A371" t="s">
        <v>1826</v>
      </c>
      <c r="B371" s="31" t="s">
        <v>540</v>
      </c>
      <c r="C371" t="s">
        <v>541</v>
      </c>
      <c r="D371" t="s">
        <v>1827</v>
      </c>
      <c r="E371" t="s">
        <v>1119</v>
      </c>
      <c r="F371">
        <v>0.97519999999999996</v>
      </c>
      <c r="G371" s="77">
        <v>0</v>
      </c>
      <c r="H371" s="77">
        <v>1</v>
      </c>
      <c r="I371" t="s">
        <v>1092</v>
      </c>
      <c r="J371">
        <v>86208511</v>
      </c>
      <c r="K371" s="43">
        <v>0</v>
      </c>
      <c r="L371" s="43">
        <v>10</v>
      </c>
      <c r="M371" s="43">
        <v>0</v>
      </c>
      <c r="N371" s="44">
        <v>10</v>
      </c>
      <c r="O371" s="43">
        <v>0</v>
      </c>
      <c r="P371" s="43">
        <v>0</v>
      </c>
      <c r="Q371" s="43">
        <v>0</v>
      </c>
      <c r="R371" s="44">
        <v>0</v>
      </c>
      <c r="S371" s="43">
        <v>0</v>
      </c>
      <c r="T371" s="43">
        <v>0</v>
      </c>
      <c r="U371" s="43">
        <v>0</v>
      </c>
      <c r="V371" s="44">
        <v>0</v>
      </c>
    </row>
    <row r="372" spans="1:22" x14ac:dyDescent="0.3">
      <c r="A372" t="s">
        <v>1828</v>
      </c>
      <c r="B372" s="31" t="s">
        <v>542</v>
      </c>
      <c r="C372" t="s">
        <v>543</v>
      </c>
      <c r="D372" t="s">
        <v>1829</v>
      </c>
      <c r="E372" t="s">
        <v>1119</v>
      </c>
      <c r="F372">
        <v>0.99129999999999996</v>
      </c>
      <c r="G372" s="77">
        <v>0</v>
      </c>
      <c r="H372" s="77">
        <v>1</v>
      </c>
      <c r="I372" t="s">
        <v>1092</v>
      </c>
      <c r="J372">
        <v>86208512</v>
      </c>
      <c r="K372" s="43">
        <v>0</v>
      </c>
      <c r="L372" s="43">
        <v>0</v>
      </c>
      <c r="M372" s="43">
        <v>0</v>
      </c>
      <c r="N372" s="44">
        <v>0</v>
      </c>
      <c r="O372" s="43">
        <v>0</v>
      </c>
      <c r="P372" s="43">
        <v>0</v>
      </c>
      <c r="Q372" s="43">
        <v>0</v>
      </c>
      <c r="R372" s="44">
        <v>0</v>
      </c>
      <c r="S372" s="43">
        <v>0</v>
      </c>
      <c r="T372" s="43">
        <v>0</v>
      </c>
      <c r="U372" s="43">
        <v>0</v>
      </c>
      <c r="V372" s="44">
        <v>0</v>
      </c>
    </row>
    <row r="373" spans="1:22" x14ac:dyDescent="0.3">
      <c r="A373" t="s">
        <v>1830</v>
      </c>
      <c r="B373" s="31" t="s">
        <v>544</v>
      </c>
      <c r="C373" t="s">
        <v>545</v>
      </c>
      <c r="D373" t="s">
        <v>1831</v>
      </c>
      <c r="E373" t="s">
        <v>1119</v>
      </c>
      <c r="F373">
        <v>0.99360000000000004</v>
      </c>
      <c r="G373" s="77">
        <v>0</v>
      </c>
      <c r="H373" s="77">
        <v>1</v>
      </c>
      <c r="I373" t="s">
        <v>1092</v>
      </c>
      <c r="J373">
        <v>86208513</v>
      </c>
      <c r="K373" s="43">
        <v>0</v>
      </c>
      <c r="L373" s="43">
        <v>0</v>
      </c>
      <c r="M373" s="43">
        <v>0</v>
      </c>
      <c r="N373" s="44">
        <v>0</v>
      </c>
      <c r="O373" s="43">
        <v>0</v>
      </c>
      <c r="P373" s="43">
        <v>0</v>
      </c>
      <c r="Q373" s="43">
        <v>0</v>
      </c>
      <c r="R373" s="44">
        <v>0</v>
      </c>
      <c r="S373" s="43">
        <v>0</v>
      </c>
      <c r="T373" s="43">
        <v>0</v>
      </c>
      <c r="U373" s="43">
        <v>0</v>
      </c>
      <c r="V373" s="44">
        <v>0</v>
      </c>
    </row>
    <row r="374" spans="1:22" x14ac:dyDescent="0.3">
      <c r="A374" t="s">
        <v>1832</v>
      </c>
      <c r="B374" s="31" t="s">
        <v>546</v>
      </c>
      <c r="C374" t="s">
        <v>547</v>
      </c>
      <c r="D374" t="s">
        <v>1833</v>
      </c>
      <c r="E374" t="s">
        <v>1119</v>
      </c>
      <c r="F374">
        <v>0.98839999999999995</v>
      </c>
      <c r="G374" s="77">
        <v>0</v>
      </c>
      <c r="H374" s="77">
        <v>0</v>
      </c>
      <c r="I374" t="s">
        <v>1092</v>
      </c>
      <c r="J374">
        <v>86208514</v>
      </c>
      <c r="K374" s="43">
        <v>0</v>
      </c>
      <c r="L374" s="43">
        <v>0</v>
      </c>
      <c r="M374" s="43">
        <v>0</v>
      </c>
      <c r="N374" s="44">
        <v>0</v>
      </c>
      <c r="O374" s="43">
        <v>0</v>
      </c>
      <c r="P374" s="43">
        <v>0</v>
      </c>
      <c r="Q374" s="43">
        <v>0</v>
      </c>
      <c r="R374" s="44">
        <v>0</v>
      </c>
      <c r="S374" s="43">
        <v>0</v>
      </c>
      <c r="T374" s="43">
        <v>0</v>
      </c>
      <c r="U374" s="43">
        <v>0</v>
      </c>
      <c r="V374" s="44">
        <v>0</v>
      </c>
    </row>
    <row r="375" spans="1:22" x14ac:dyDescent="0.3">
      <c r="A375" t="s">
        <v>1834</v>
      </c>
      <c r="B375" s="31" t="s">
        <v>548</v>
      </c>
      <c r="C375" t="s">
        <v>549</v>
      </c>
      <c r="D375" t="s">
        <v>1835</v>
      </c>
      <c r="E375" t="s">
        <v>1119</v>
      </c>
      <c r="F375">
        <v>0.99709999999999999</v>
      </c>
      <c r="G375" s="77">
        <v>0</v>
      </c>
      <c r="H375" s="77">
        <v>1</v>
      </c>
      <c r="I375" t="s">
        <v>1092</v>
      </c>
      <c r="J375">
        <v>86208515</v>
      </c>
      <c r="K375" s="43">
        <v>0</v>
      </c>
      <c r="L375" s="43">
        <v>0</v>
      </c>
      <c r="M375" s="43">
        <v>0</v>
      </c>
      <c r="N375" s="44">
        <v>0</v>
      </c>
      <c r="O375" s="43">
        <v>0</v>
      </c>
      <c r="P375" s="43">
        <v>0</v>
      </c>
      <c r="Q375" s="43">
        <v>0</v>
      </c>
      <c r="R375" s="44">
        <v>0</v>
      </c>
      <c r="S375" s="43">
        <v>0</v>
      </c>
      <c r="T375" s="43">
        <v>0</v>
      </c>
      <c r="U375" s="43">
        <v>0</v>
      </c>
      <c r="V375" s="44">
        <v>0</v>
      </c>
    </row>
    <row r="376" spans="1:22" x14ac:dyDescent="0.3">
      <c r="A376" t="s">
        <v>1836</v>
      </c>
      <c r="B376" s="31" t="s">
        <v>550</v>
      </c>
      <c r="C376" t="s">
        <v>551</v>
      </c>
      <c r="D376" t="s">
        <v>1837</v>
      </c>
      <c r="E376" t="s">
        <v>1119</v>
      </c>
      <c r="F376">
        <v>0.99080000000000001</v>
      </c>
      <c r="G376" s="77">
        <v>0</v>
      </c>
      <c r="H376" s="77">
        <v>1</v>
      </c>
      <c r="I376" t="s">
        <v>1092</v>
      </c>
      <c r="J376">
        <v>86208517</v>
      </c>
      <c r="K376" s="43">
        <v>0</v>
      </c>
      <c r="L376" s="43">
        <v>0</v>
      </c>
      <c r="M376" s="43">
        <v>0</v>
      </c>
      <c r="N376" s="44">
        <v>0</v>
      </c>
      <c r="O376" s="43">
        <v>0</v>
      </c>
      <c r="P376" s="43">
        <v>0</v>
      </c>
      <c r="Q376" s="43">
        <v>0</v>
      </c>
      <c r="R376" s="44">
        <v>0</v>
      </c>
      <c r="S376" s="43">
        <v>0</v>
      </c>
      <c r="T376" s="43">
        <v>0</v>
      </c>
      <c r="U376" s="43">
        <v>0</v>
      </c>
      <c r="V376" s="44">
        <v>0</v>
      </c>
    </row>
    <row r="377" spans="1:22" x14ac:dyDescent="0.3">
      <c r="A377" t="s">
        <v>1838</v>
      </c>
      <c r="B377" s="31" t="s">
        <v>552</v>
      </c>
      <c r="C377" t="s">
        <v>553</v>
      </c>
      <c r="D377" t="s">
        <v>1839</v>
      </c>
      <c r="E377" t="s">
        <v>1119</v>
      </c>
      <c r="F377">
        <v>0.9788</v>
      </c>
      <c r="G377" s="77">
        <v>0</v>
      </c>
      <c r="H377" s="77">
        <v>1</v>
      </c>
      <c r="I377" t="s">
        <v>1092</v>
      </c>
      <c r="J377">
        <v>86208519</v>
      </c>
      <c r="K377" s="43">
        <v>0</v>
      </c>
      <c r="L377" s="43">
        <v>0</v>
      </c>
      <c r="M377" s="43">
        <v>0</v>
      </c>
      <c r="N377" s="44">
        <v>0</v>
      </c>
      <c r="O377" s="43">
        <v>0</v>
      </c>
      <c r="P377" s="43">
        <v>0</v>
      </c>
      <c r="Q377" s="43">
        <v>0</v>
      </c>
      <c r="R377" s="44">
        <v>0</v>
      </c>
      <c r="S377" s="43">
        <v>0</v>
      </c>
      <c r="T377" s="43">
        <v>0</v>
      </c>
      <c r="U377" s="43">
        <v>0</v>
      </c>
      <c r="V377" s="44">
        <v>0</v>
      </c>
    </row>
    <row r="378" spans="1:22" x14ac:dyDescent="0.3">
      <c r="A378" t="s">
        <v>1840</v>
      </c>
      <c r="B378" s="31" t="s">
        <v>554</v>
      </c>
      <c r="C378" t="s">
        <v>555</v>
      </c>
      <c r="D378" t="s">
        <v>1841</v>
      </c>
      <c r="E378" t="s">
        <v>1119</v>
      </c>
      <c r="F378">
        <v>0.99080000000000001</v>
      </c>
      <c r="G378" s="77">
        <v>0</v>
      </c>
      <c r="H378" s="77">
        <v>1</v>
      </c>
      <c r="I378" t="s">
        <v>1092</v>
      </c>
      <c r="J378">
        <v>86208520</v>
      </c>
      <c r="K378" s="43">
        <v>0</v>
      </c>
      <c r="L378" s="43">
        <v>0</v>
      </c>
      <c r="M378" s="43">
        <v>0</v>
      </c>
      <c r="N378" s="44">
        <v>0</v>
      </c>
      <c r="O378" s="43">
        <v>0</v>
      </c>
      <c r="P378" s="43">
        <v>0</v>
      </c>
      <c r="Q378" s="43">
        <v>0</v>
      </c>
      <c r="R378" s="44">
        <v>0</v>
      </c>
      <c r="S378" s="43">
        <v>0</v>
      </c>
      <c r="T378" s="43">
        <v>0</v>
      </c>
      <c r="U378" s="43">
        <v>0</v>
      </c>
      <c r="V378" s="44">
        <v>0</v>
      </c>
    </row>
    <row r="379" spans="1:22" x14ac:dyDescent="0.3">
      <c r="A379" t="s">
        <v>1842</v>
      </c>
      <c r="B379" s="31" t="s">
        <v>556</v>
      </c>
      <c r="C379" t="s">
        <v>557</v>
      </c>
      <c r="D379" t="s">
        <v>1843</v>
      </c>
      <c r="E379" t="s">
        <v>1119</v>
      </c>
      <c r="F379">
        <v>0.99180000000000001</v>
      </c>
      <c r="G379" s="77">
        <v>0</v>
      </c>
      <c r="H379" s="77">
        <v>1</v>
      </c>
      <c r="I379" t="s">
        <v>1092</v>
      </c>
      <c r="J379">
        <v>86208521</v>
      </c>
      <c r="K379" s="43">
        <v>0</v>
      </c>
      <c r="L379" s="43">
        <v>0</v>
      </c>
      <c r="M379" s="43">
        <v>0</v>
      </c>
      <c r="N379" s="44">
        <v>0</v>
      </c>
      <c r="O379" s="43">
        <v>0</v>
      </c>
      <c r="P379" s="43">
        <v>0</v>
      </c>
      <c r="Q379" s="43">
        <v>0</v>
      </c>
      <c r="R379" s="44">
        <v>0</v>
      </c>
      <c r="S379" s="43">
        <v>0</v>
      </c>
      <c r="T379" s="43">
        <v>0</v>
      </c>
      <c r="U379" s="43">
        <v>0</v>
      </c>
      <c r="V379" s="44">
        <v>0</v>
      </c>
    </row>
    <row r="380" spans="1:22" x14ac:dyDescent="0.3">
      <c r="A380" t="s">
        <v>1844</v>
      </c>
      <c r="B380" s="31" t="s">
        <v>558</v>
      </c>
      <c r="C380" t="s">
        <v>559</v>
      </c>
      <c r="D380" t="s">
        <v>1845</v>
      </c>
      <c r="E380" t="s">
        <v>1119</v>
      </c>
      <c r="F380">
        <v>0.99180000000000001</v>
      </c>
      <c r="G380" s="77">
        <v>0</v>
      </c>
      <c r="H380" s="77">
        <v>1</v>
      </c>
      <c r="I380" t="s">
        <v>1092</v>
      </c>
      <c r="J380">
        <v>86208523</v>
      </c>
      <c r="K380" s="43">
        <v>0</v>
      </c>
      <c r="L380" s="43">
        <v>0</v>
      </c>
      <c r="M380" s="43">
        <v>0</v>
      </c>
      <c r="N380" s="44">
        <v>0</v>
      </c>
      <c r="O380" s="43">
        <v>0</v>
      </c>
      <c r="P380" s="43">
        <v>0</v>
      </c>
      <c r="Q380" s="43">
        <v>0</v>
      </c>
      <c r="R380" s="44">
        <v>0</v>
      </c>
      <c r="S380" s="43">
        <v>0</v>
      </c>
      <c r="T380" s="43">
        <v>0</v>
      </c>
      <c r="U380" s="43">
        <v>0</v>
      </c>
      <c r="V380" s="44">
        <v>0</v>
      </c>
    </row>
    <row r="381" spans="1:22" x14ac:dyDescent="0.3">
      <c r="A381" t="s">
        <v>1846</v>
      </c>
      <c r="B381" s="31" t="s">
        <v>560</v>
      </c>
      <c r="C381" t="s">
        <v>561</v>
      </c>
      <c r="D381" t="s">
        <v>1847</v>
      </c>
      <c r="E381" t="s">
        <v>1119</v>
      </c>
      <c r="F381">
        <v>0.99480000000000002</v>
      </c>
      <c r="G381" s="77">
        <v>0</v>
      </c>
      <c r="H381" s="77">
        <v>1</v>
      </c>
      <c r="I381" t="s">
        <v>1092</v>
      </c>
      <c r="J381">
        <v>86208524</v>
      </c>
      <c r="K381" s="43">
        <v>0</v>
      </c>
      <c r="L381" s="43">
        <v>0</v>
      </c>
      <c r="M381" s="43">
        <v>0</v>
      </c>
      <c r="N381" s="44">
        <v>0</v>
      </c>
      <c r="O381" s="43">
        <v>0</v>
      </c>
      <c r="P381" s="43">
        <v>0</v>
      </c>
      <c r="Q381" s="43">
        <v>0</v>
      </c>
      <c r="R381" s="44">
        <v>0</v>
      </c>
      <c r="S381" s="43">
        <v>0</v>
      </c>
      <c r="T381" s="43">
        <v>0</v>
      </c>
      <c r="U381" s="43">
        <v>0</v>
      </c>
      <c r="V381" s="44">
        <v>0</v>
      </c>
    </row>
    <row r="382" spans="1:22" x14ac:dyDescent="0.3">
      <c r="A382" t="s">
        <v>1848</v>
      </c>
      <c r="B382" s="31" t="s">
        <v>562</v>
      </c>
      <c r="C382" t="s">
        <v>563</v>
      </c>
      <c r="D382" t="s">
        <v>1849</v>
      </c>
      <c r="E382" t="s">
        <v>1119</v>
      </c>
      <c r="F382">
        <v>0.996</v>
      </c>
      <c r="G382" s="77">
        <v>0</v>
      </c>
      <c r="H382" s="77">
        <v>1</v>
      </c>
      <c r="I382" t="s">
        <v>1092</v>
      </c>
      <c r="J382">
        <v>86208525</v>
      </c>
      <c r="K382" s="43">
        <v>0</v>
      </c>
      <c r="L382" s="43">
        <v>0</v>
      </c>
      <c r="M382" s="43">
        <v>0</v>
      </c>
      <c r="N382" s="44">
        <v>0</v>
      </c>
      <c r="O382" s="43">
        <v>0</v>
      </c>
      <c r="P382" s="43">
        <v>0</v>
      </c>
      <c r="Q382" s="43">
        <v>0</v>
      </c>
      <c r="R382" s="44">
        <v>0</v>
      </c>
      <c r="S382" s="43">
        <v>0</v>
      </c>
      <c r="T382" s="43">
        <v>0</v>
      </c>
      <c r="U382" s="43">
        <v>0</v>
      </c>
      <c r="V382" s="44">
        <v>0</v>
      </c>
    </row>
    <row r="383" spans="1:22" x14ac:dyDescent="0.3">
      <c r="A383" t="s">
        <v>1850</v>
      </c>
      <c r="B383" s="31" t="s">
        <v>564</v>
      </c>
      <c r="C383" t="s">
        <v>565</v>
      </c>
      <c r="D383" t="s">
        <v>1851</v>
      </c>
      <c r="E383" t="s">
        <v>1119</v>
      </c>
      <c r="F383">
        <v>0.997</v>
      </c>
      <c r="G383" s="77">
        <v>0</v>
      </c>
      <c r="H383" s="77">
        <v>1</v>
      </c>
      <c r="I383" t="s">
        <v>1092</v>
      </c>
      <c r="J383">
        <v>86208526</v>
      </c>
      <c r="K383" s="43">
        <v>0</v>
      </c>
      <c r="L383" s="43">
        <v>0</v>
      </c>
      <c r="M383" s="43">
        <v>0</v>
      </c>
      <c r="N383" s="44">
        <v>0</v>
      </c>
      <c r="O383" s="43">
        <v>0</v>
      </c>
      <c r="P383" s="43">
        <v>0</v>
      </c>
      <c r="Q383" s="43">
        <v>0</v>
      </c>
      <c r="R383" s="44">
        <v>0</v>
      </c>
      <c r="S383" s="43">
        <v>0</v>
      </c>
      <c r="T383" s="43">
        <v>0</v>
      </c>
      <c r="U383" s="43">
        <v>0</v>
      </c>
      <c r="V383" s="44">
        <v>0</v>
      </c>
    </row>
    <row r="384" spans="1:22" x14ac:dyDescent="0.3">
      <c r="A384" t="s">
        <v>1852</v>
      </c>
      <c r="B384" s="31" t="s">
        <v>566</v>
      </c>
      <c r="C384" t="s">
        <v>567</v>
      </c>
      <c r="D384" t="s">
        <v>1853</v>
      </c>
      <c r="E384" t="s">
        <v>1119</v>
      </c>
      <c r="F384">
        <v>0.99709999999999999</v>
      </c>
      <c r="G384" s="77">
        <v>0</v>
      </c>
      <c r="H384" s="77">
        <v>1</v>
      </c>
      <c r="I384" t="s">
        <v>1092</v>
      </c>
      <c r="J384">
        <v>13828346</v>
      </c>
      <c r="K384" s="43">
        <v>0</v>
      </c>
      <c r="L384" s="43">
        <v>0</v>
      </c>
      <c r="M384" s="43">
        <v>0</v>
      </c>
      <c r="N384" s="44">
        <v>0</v>
      </c>
      <c r="O384" s="43">
        <v>0</v>
      </c>
      <c r="P384" s="43">
        <v>0</v>
      </c>
      <c r="Q384" s="43">
        <v>0</v>
      </c>
      <c r="R384" s="44">
        <v>0</v>
      </c>
      <c r="S384" s="43">
        <v>0</v>
      </c>
      <c r="T384" s="43">
        <v>0</v>
      </c>
      <c r="U384" s="43">
        <v>0</v>
      </c>
      <c r="V384" s="44">
        <v>0</v>
      </c>
    </row>
    <row r="385" spans="1:22" x14ac:dyDescent="0.3">
      <c r="A385" t="s">
        <v>1854</v>
      </c>
      <c r="B385" s="31" t="s">
        <v>568</v>
      </c>
      <c r="C385" t="s">
        <v>569</v>
      </c>
      <c r="D385" t="s">
        <v>1855</v>
      </c>
      <c r="E385" t="s">
        <v>1119</v>
      </c>
      <c r="F385">
        <v>0.98839999999999995</v>
      </c>
      <c r="G385" s="77">
        <v>0</v>
      </c>
      <c r="H385" s="77">
        <v>1</v>
      </c>
      <c r="I385" t="s">
        <v>1092</v>
      </c>
      <c r="J385">
        <v>86208527</v>
      </c>
      <c r="K385" s="43">
        <v>0</v>
      </c>
      <c r="L385" s="43">
        <v>0</v>
      </c>
      <c r="M385" s="43">
        <v>0</v>
      </c>
      <c r="N385" s="44">
        <v>0</v>
      </c>
      <c r="O385" s="43">
        <v>0</v>
      </c>
      <c r="P385" s="43">
        <v>0</v>
      </c>
      <c r="Q385" s="43">
        <v>0</v>
      </c>
      <c r="R385" s="44">
        <v>0</v>
      </c>
      <c r="S385" s="43">
        <v>0</v>
      </c>
      <c r="T385" s="43">
        <v>0</v>
      </c>
      <c r="U385" s="43">
        <v>0</v>
      </c>
      <c r="V385" s="44">
        <v>0</v>
      </c>
    </row>
    <row r="386" spans="1:22" x14ac:dyDescent="0.3">
      <c r="A386" t="s">
        <v>1856</v>
      </c>
      <c r="B386" s="31" t="s">
        <v>570</v>
      </c>
      <c r="C386" t="s">
        <v>571</v>
      </c>
      <c r="D386" t="s">
        <v>1857</v>
      </c>
      <c r="E386" t="s">
        <v>1119</v>
      </c>
      <c r="F386">
        <v>0.98839999999999995</v>
      </c>
      <c r="G386" s="77">
        <v>0</v>
      </c>
      <c r="H386" s="77">
        <v>1</v>
      </c>
      <c r="I386" t="s">
        <v>1092</v>
      </c>
      <c r="J386">
        <v>86208528</v>
      </c>
      <c r="K386" s="43">
        <v>0</v>
      </c>
      <c r="L386" s="43">
        <v>0</v>
      </c>
      <c r="M386" s="43">
        <v>0</v>
      </c>
      <c r="N386" s="44">
        <v>0</v>
      </c>
      <c r="O386" s="43">
        <v>0</v>
      </c>
      <c r="P386" s="43">
        <v>0</v>
      </c>
      <c r="Q386" s="43">
        <v>0</v>
      </c>
      <c r="R386" s="44">
        <v>0</v>
      </c>
      <c r="S386" s="43">
        <v>0</v>
      </c>
      <c r="T386" s="43">
        <v>0</v>
      </c>
      <c r="U386" s="43">
        <v>0</v>
      </c>
      <c r="V386" s="44">
        <v>0</v>
      </c>
    </row>
    <row r="387" spans="1:22" x14ac:dyDescent="0.3">
      <c r="A387" t="s">
        <v>1858</v>
      </c>
      <c r="B387" s="31" t="s">
        <v>572</v>
      </c>
      <c r="C387" t="s">
        <v>573</v>
      </c>
      <c r="D387" t="s">
        <v>1859</v>
      </c>
      <c r="E387" t="s">
        <v>1119</v>
      </c>
      <c r="F387">
        <v>0.99180000000000001</v>
      </c>
      <c r="G387" s="77">
        <v>0</v>
      </c>
      <c r="H387" s="77">
        <v>1</v>
      </c>
      <c r="I387" t="s">
        <v>1092</v>
      </c>
      <c r="J387">
        <v>86208529</v>
      </c>
      <c r="K387" s="43">
        <v>0</v>
      </c>
      <c r="L387" s="43">
        <v>0</v>
      </c>
      <c r="M387" s="43">
        <v>0</v>
      </c>
      <c r="N387" s="44">
        <v>0</v>
      </c>
      <c r="O387" s="43">
        <v>0</v>
      </c>
      <c r="P387" s="43">
        <v>0</v>
      </c>
      <c r="Q387" s="43">
        <v>0</v>
      </c>
      <c r="R387" s="44">
        <v>0</v>
      </c>
      <c r="S387" s="43">
        <v>0</v>
      </c>
      <c r="T387" s="43">
        <v>0</v>
      </c>
      <c r="U387" s="43">
        <v>0</v>
      </c>
      <c r="V387" s="44">
        <v>0</v>
      </c>
    </row>
    <row r="388" spans="1:22" x14ac:dyDescent="0.3">
      <c r="A388" t="s">
        <v>1860</v>
      </c>
      <c r="B388" s="31" t="s">
        <v>574</v>
      </c>
      <c r="C388" t="s">
        <v>575</v>
      </c>
      <c r="D388" t="s">
        <v>1861</v>
      </c>
      <c r="E388" t="s">
        <v>1119</v>
      </c>
      <c r="F388">
        <v>0.99180000000000001</v>
      </c>
      <c r="G388" s="77">
        <v>0</v>
      </c>
      <c r="H388" s="77">
        <v>1</v>
      </c>
      <c r="I388" t="s">
        <v>1092</v>
      </c>
      <c r="J388">
        <v>71361690</v>
      </c>
      <c r="K388" s="43">
        <v>0</v>
      </c>
      <c r="L388" s="43">
        <v>0</v>
      </c>
      <c r="M388" s="43">
        <v>0</v>
      </c>
      <c r="N388" s="44">
        <v>0</v>
      </c>
      <c r="O388" s="43">
        <v>0</v>
      </c>
      <c r="P388" s="43">
        <v>0</v>
      </c>
      <c r="Q388" s="43">
        <v>0</v>
      </c>
      <c r="R388" s="44">
        <v>0</v>
      </c>
      <c r="S388" s="43">
        <v>0</v>
      </c>
      <c r="T388" s="43">
        <v>0</v>
      </c>
      <c r="U388" s="43">
        <v>0</v>
      </c>
      <c r="V388" s="44">
        <v>0</v>
      </c>
    </row>
    <row r="389" spans="1:22" x14ac:dyDescent="0.3">
      <c r="A389" t="s">
        <v>1862</v>
      </c>
      <c r="B389" s="31" t="s">
        <v>576</v>
      </c>
      <c r="C389" t="s">
        <v>577</v>
      </c>
      <c r="D389" t="s">
        <v>1863</v>
      </c>
      <c r="E389" t="s">
        <v>1119</v>
      </c>
      <c r="F389">
        <v>0.99180000000000001</v>
      </c>
      <c r="G389" s="77">
        <v>0</v>
      </c>
      <c r="H389" s="77">
        <v>1</v>
      </c>
      <c r="I389" t="s">
        <v>1092</v>
      </c>
      <c r="J389">
        <v>86208530</v>
      </c>
      <c r="K389" s="43">
        <v>0</v>
      </c>
      <c r="L389" s="43">
        <v>0</v>
      </c>
      <c r="M389" s="43">
        <v>0</v>
      </c>
      <c r="N389" s="44">
        <v>0</v>
      </c>
      <c r="O389" s="43">
        <v>0</v>
      </c>
      <c r="P389" s="43">
        <v>0</v>
      </c>
      <c r="Q389" s="43">
        <v>0</v>
      </c>
      <c r="R389" s="44">
        <v>0</v>
      </c>
      <c r="S389" s="43">
        <v>0</v>
      </c>
      <c r="T389" s="43">
        <v>0</v>
      </c>
      <c r="U389" s="43">
        <v>0</v>
      </c>
      <c r="V389" s="44">
        <v>0</v>
      </c>
    </row>
    <row r="390" spans="1:22" x14ac:dyDescent="0.3">
      <c r="A390" t="s">
        <v>1864</v>
      </c>
      <c r="B390" s="31" t="s">
        <v>578</v>
      </c>
      <c r="C390" t="s">
        <v>579</v>
      </c>
      <c r="D390" t="s">
        <v>1865</v>
      </c>
      <c r="E390" t="s">
        <v>1119</v>
      </c>
      <c r="F390">
        <v>0.99180000000000001</v>
      </c>
      <c r="G390" s="77">
        <v>0</v>
      </c>
      <c r="H390" s="77">
        <v>1</v>
      </c>
      <c r="I390" t="s">
        <v>1092</v>
      </c>
      <c r="J390">
        <v>86208531</v>
      </c>
      <c r="K390" s="43">
        <v>0</v>
      </c>
      <c r="L390" s="43">
        <v>0</v>
      </c>
      <c r="M390" s="43">
        <v>0</v>
      </c>
      <c r="N390" s="44">
        <v>0</v>
      </c>
      <c r="O390" s="43">
        <v>0</v>
      </c>
      <c r="P390" s="43">
        <v>0</v>
      </c>
      <c r="Q390" s="43">
        <v>0</v>
      </c>
      <c r="R390" s="44">
        <v>0</v>
      </c>
      <c r="S390" s="43">
        <v>0</v>
      </c>
      <c r="T390" s="43">
        <v>0</v>
      </c>
      <c r="U390" s="43">
        <v>0</v>
      </c>
      <c r="V390" s="44">
        <v>0</v>
      </c>
    </row>
    <row r="391" spans="1:22" x14ac:dyDescent="0.3">
      <c r="A391" t="s">
        <v>1866</v>
      </c>
      <c r="B391" s="31" t="s">
        <v>580</v>
      </c>
      <c r="C391" t="s">
        <v>581</v>
      </c>
      <c r="D391" t="s">
        <v>1867</v>
      </c>
      <c r="E391" t="s">
        <v>1119</v>
      </c>
      <c r="F391">
        <v>0.99180000000000001</v>
      </c>
      <c r="G391" s="77">
        <v>0</v>
      </c>
      <c r="H391" s="77">
        <v>1</v>
      </c>
      <c r="I391" t="s">
        <v>1092</v>
      </c>
      <c r="J391">
        <v>86208532</v>
      </c>
      <c r="K391" s="43">
        <v>0</v>
      </c>
      <c r="L391" s="43">
        <v>0</v>
      </c>
      <c r="M391" s="43">
        <v>0</v>
      </c>
      <c r="N391" s="44">
        <v>0</v>
      </c>
      <c r="O391" s="43">
        <v>0</v>
      </c>
      <c r="P391" s="43">
        <v>0</v>
      </c>
      <c r="Q391" s="43">
        <v>0</v>
      </c>
      <c r="R391" s="44">
        <v>0</v>
      </c>
      <c r="S391" s="43">
        <v>0</v>
      </c>
      <c r="T391" s="43">
        <v>0</v>
      </c>
      <c r="U391" s="43">
        <v>0</v>
      </c>
      <c r="V391" s="44">
        <v>0</v>
      </c>
    </row>
    <row r="392" spans="1:22" x14ac:dyDescent="0.3">
      <c r="A392" t="s">
        <v>1868</v>
      </c>
      <c r="B392" s="31" t="s">
        <v>582</v>
      </c>
      <c r="C392" t="s">
        <v>583</v>
      </c>
      <c r="D392" t="s">
        <v>1869</v>
      </c>
      <c r="E392" t="s">
        <v>1119</v>
      </c>
      <c r="F392">
        <v>0.98839999999999995</v>
      </c>
      <c r="G392" s="77">
        <v>0</v>
      </c>
      <c r="H392" s="77">
        <v>0</v>
      </c>
      <c r="I392" t="s">
        <v>1092</v>
      </c>
      <c r="J392">
        <v>86208533</v>
      </c>
      <c r="K392" s="43">
        <v>0</v>
      </c>
      <c r="L392" s="43">
        <v>0</v>
      </c>
      <c r="M392" s="43">
        <v>0</v>
      </c>
      <c r="N392" s="44">
        <v>0</v>
      </c>
      <c r="O392" s="43">
        <v>0</v>
      </c>
      <c r="P392" s="43">
        <v>0</v>
      </c>
      <c r="Q392" s="43">
        <v>0</v>
      </c>
      <c r="R392" s="44">
        <v>0</v>
      </c>
      <c r="S392" s="43">
        <v>0</v>
      </c>
      <c r="T392" s="43">
        <v>0</v>
      </c>
      <c r="U392" s="43">
        <v>0</v>
      </c>
      <c r="V392" s="44">
        <v>0</v>
      </c>
    </row>
    <row r="393" spans="1:22" x14ac:dyDescent="0.3">
      <c r="A393" t="s">
        <v>1870</v>
      </c>
      <c r="B393" s="31" t="s">
        <v>584</v>
      </c>
      <c r="C393" t="s">
        <v>585</v>
      </c>
      <c r="D393" t="s">
        <v>1871</v>
      </c>
      <c r="E393" t="s">
        <v>1119</v>
      </c>
      <c r="F393">
        <v>0.98839999999999995</v>
      </c>
      <c r="G393" s="77">
        <v>0</v>
      </c>
      <c r="H393" s="77">
        <v>1</v>
      </c>
      <c r="I393" t="s">
        <v>1092</v>
      </c>
      <c r="J393">
        <v>86208534</v>
      </c>
      <c r="K393" s="43">
        <v>0</v>
      </c>
      <c r="L393" s="43">
        <v>0</v>
      </c>
      <c r="M393" s="43">
        <v>0</v>
      </c>
      <c r="N393" s="44">
        <v>0</v>
      </c>
      <c r="O393" s="43">
        <v>0</v>
      </c>
      <c r="P393" s="43">
        <v>0</v>
      </c>
      <c r="Q393" s="43">
        <v>0</v>
      </c>
      <c r="R393" s="44">
        <v>0</v>
      </c>
      <c r="S393" s="43">
        <v>0</v>
      </c>
      <c r="T393" s="43">
        <v>0</v>
      </c>
      <c r="U393" s="43">
        <v>0</v>
      </c>
      <c r="V393" s="44">
        <v>0</v>
      </c>
    </row>
    <row r="394" spans="1:22" x14ac:dyDescent="0.3">
      <c r="A394" t="s">
        <v>1872</v>
      </c>
      <c r="B394" s="31" t="s">
        <v>586</v>
      </c>
      <c r="C394" t="s">
        <v>587</v>
      </c>
      <c r="D394" t="s">
        <v>1873</v>
      </c>
      <c r="E394" t="s">
        <v>1119</v>
      </c>
      <c r="F394">
        <v>0.98839999999999995</v>
      </c>
      <c r="G394" s="77">
        <v>0</v>
      </c>
      <c r="H394" s="77">
        <v>0</v>
      </c>
      <c r="I394" t="s">
        <v>1092</v>
      </c>
      <c r="J394">
        <v>86208535</v>
      </c>
      <c r="K394" s="43">
        <v>0</v>
      </c>
      <c r="L394" s="43">
        <v>0</v>
      </c>
      <c r="M394" s="43">
        <v>0</v>
      </c>
      <c r="N394" s="44">
        <v>0</v>
      </c>
      <c r="O394" s="43">
        <v>0</v>
      </c>
      <c r="P394" s="43">
        <v>0</v>
      </c>
      <c r="Q394" s="43">
        <v>0</v>
      </c>
      <c r="R394" s="44">
        <v>0</v>
      </c>
      <c r="S394" s="43">
        <v>0</v>
      </c>
      <c r="T394" s="43">
        <v>0</v>
      </c>
      <c r="U394" s="43">
        <v>0</v>
      </c>
      <c r="V394" s="44">
        <v>0</v>
      </c>
    </row>
    <row r="395" spans="1:22" x14ac:dyDescent="0.3">
      <c r="A395" t="s">
        <v>1874</v>
      </c>
      <c r="B395" s="31" t="s">
        <v>588</v>
      </c>
      <c r="C395" t="s">
        <v>589</v>
      </c>
      <c r="D395" t="s">
        <v>1875</v>
      </c>
      <c r="E395" t="s">
        <v>1119</v>
      </c>
      <c r="F395">
        <v>0.99639999999999995</v>
      </c>
      <c r="G395" s="77">
        <v>0</v>
      </c>
      <c r="H395" s="77">
        <v>1</v>
      </c>
      <c r="I395" t="s">
        <v>1092</v>
      </c>
      <c r="J395">
        <v>86208536</v>
      </c>
      <c r="K395" s="43">
        <v>0</v>
      </c>
      <c r="L395" s="43">
        <v>0</v>
      </c>
      <c r="M395" s="43">
        <v>0</v>
      </c>
      <c r="N395" s="44">
        <v>0</v>
      </c>
      <c r="O395" s="43">
        <v>0</v>
      </c>
      <c r="P395" s="43">
        <v>0</v>
      </c>
      <c r="Q395" s="43">
        <v>0</v>
      </c>
      <c r="R395" s="44">
        <v>0</v>
      </c>
      <c r="S395" s="43">
        <v>0</v>
      </c>
      <c r="T395" s="43">
        <v>0</v>
      </c>
      <c r="U395" s="43">
        <v>0</v>
      </c>
      <c r="V395" s="44">
        <v>0</v>
      </c>
    </row>
    <row r="396" spans="1:22" x14ac:dyDescent="0.3">
      <c r="A396" t="s">
        <v>1876</v>
      </c>
      <c r="B396" s="31" t="s">
        <v>590</v>
      </c>
      <c r="C396" t="s">
        <v>591</v>
      </c>
      <c r="D396" t="s">
        <v>1877</v>
      </c>
      <c r="E396" t="s">
        <v>1119</v>
      </c>
      <c r="F396">
        <v>0.99550000000000005</v>
      </c>
      <c r="G396" s="77">
        <v>0</v>
      </c>
      <c r="H396" s="77">
        <v>1</v>
      </c>
      <c r="I396" t="s">
        <v>1092</v>
      </c>
      <c r="J396">
        <v>14008914</v>
      </c>
      <c r="K396" s="43">
        <v>0</v>
      </c>
      <c r="L396" s="43">
        <v>0</v>
      </c>
      <c r="M396" s="43">
        <v>0</v>
      </c>
      <c r="N396" s="44">
        <v>0</v>
      </c>
      <c r="O396" s="43">
        <v>0</v>
      </c>
      <c r="P396" s="43">
        <v>0</v>
      </c>
      <c r="Q396" s="43">
        <v>0</v>
      </c>
      <c r="R396" s="44">
        <v>0</v>
      </c>
      <c r="S396" s="43">
        <v>0</v>
      </c>
      <c r="T396" s="43">
        <v>0</v>
      </c>
      <c r="U396" s="43">
        <v>0</v>
      </c>
      <c r="V396" s="44">
        <v>0</v>
      </c>
    </row>
    <row r="397" spans="1:22" x14ac:dyDescent="0.3">
      <c r="A397" t="s">
        <v>1878</v>
      </c>
      <c r="B397" s="31" t="s">
        <v>592</v>
      </c>
      <c r="C397" t="s">
        <v>593</v>
      </c>
      <c r="D397" t="s">
        <v>1879</v>
      </c>
      <c r="E397" t="s">
        <v>1119</v>
      </c>
      <c r="F397">
        <v>0.99480000000000002</v>
      </c>
      <c r="G397" s="77">
        <v>0</v>
      </c>
      <c r="H397" s="77">
        <v>1</v>
      </c>
      <c r="I397" t="s">
        <v>1092</v>
      </c>
      <c r="J397">
        <v>86208537</v>
      </c>
      <c r="K397" s="43">
        <v>0</v>
      </c>
      <c r="L397" s="43">
        <v>0</v>
      </c>
      <c r="M397" s="43">
        <v>0</v>
      </c>
      <c r="N397" s="44">
        <v>0</v>
      </c>
      <c r="O397" s="43">
        <v>0</v>
      </c>
      <c r="P397" s="43">
        <v>0</v>
      </c>
      <c r="Q397" s="43">
        <v>0</v>
      </c>
      <c r="R397" s="44">
        <v>0</v>
      </c>
      <c r="S397" s="43">
        <v>0</v>
      </c>
      <c r="T397" s="43">
        <v>0</v>
      </c>
      <c r="U397" s="43">
        <v>0</v>
      </c>
      <c r="V397" s="44">
        <v>0</v>
      </c>
    </row>
    <row r="398" spans="1:22" x14ac:dyDescent="0.3">
      <c r="A398" t="s">
        <v>1880</v>
      </c>
      <c r="B398" s="31" t="s">
        <v>594</v>
      </c>
      <c r="C398" t="s">
        <v>595</v>
      </c>
      <c r="D398" t="s">
        <v>1881</v>
      </c>
      <c r="E398" t="s">
        <v>1119</v>
      </c>
      <c r="F398">
        <v>0.98839999999999995</v>
      </c>
      <c r="G398" s="77">
        <v>0</v>
      </c>
      <c r="H398" s="77">
        <v>1</v>
      </c>
      <c r="I398" t="s">
        <v>1092</v>
      </c>
      <c r="J398">
        <v>86208538</v>
      </c>
      <c r="K398" s="43">
        <v>0</v>
      </c>
      <c r="L398" s="43">
        <v>0</v>
      </c>
      <c r="M398" s="43">
        <v>0</v>
      </c>
      <c r="N398" s="44">
        <v>0</v>
      </c>
      <c r="O398" s="43">
        <v>0</v>
      </c>
      <c r="P398" s="43">
        <v>0</v>
      </c>
      <c r="Q398" s="43">
        <v>0</v>
      </c>
      <c r="R398" s="44">
        <v>0</v>
      </c>
      <c r="S398" s="43">
        <v>0</v>
      </c>
      <c r="T398" s="43">
        <v>0</v>
      </c>
      <c r="U398" s="43">
        <v>0</v>
      </c>
      <c r="V398" s="44">
        <v>0</v>
      </c>
    </row>
    <row r="399" spans="1:22" x14ac:dyDescent="0.3">
      <c r="A399" t="s">
        <v>1882</v>
      </c>
      <c r="B399" s="31" t="s">
        <v>596</v>
      </c>
      <c r="C399" t="s">
        <v>597</v>
      </c>
      <c r="D399" t="s">
        <v>1883</v>
      </c>
      <c r="E399" t="s">
        <v>1119</v>
      </c>
      <c r="F399">
        <v>0.99709999999999999</v>
      </c>
      <c r="G399" s="77">
        <v>0</v>
      </c>
      <c r="H399" s="77">
        <v>1</v>
      </c>
      <c r="I399" t="s">
        <v>1092</v>
      </c>
      <c r="J399">
        <v>86208540</v>
      </c>
      <c r="K399" s="43">
        <v>0</v>
      </c>
      <c r="L399" s="43">
        <v>0</v>
      </c>
      <c r="M399" s="43">
        <v>0</v>
      </c>
      <c r="N399" s="44">
        <v>0</v>
      </c>
      <c r="O399" s="43">
        <v>0</v>
      </c>
      <c r="P399" s="43">
        <v>0</v>
      </c>
      <c r="Q399" s="43">
        <v>0</v>
      </c>
      <c r="R399" s="44">
        <v>0</v>
      </c>
      <c r="S399" s="43">
        <v>0</v>
      </c>
      <c r="T399" s="43">
        <v>0</v>
      </c>
      <c r="U399" s="43">
        <v>0</v>
      </c>
      <c r="V399" s="44">
        <v>0</v>
      </c>
    </row>
    <row r="400" spans="1:22" x14ac:dyDescent="0.3">
      <c r="A400" t="s">
        <v>1884</v>
      </c>
      <c r="B400" s="31" t="s">
        <v>598</v>
      </c>
      <c r="C400" t="s">
        <v>599</v>
      </c>
      <c r="D400" t="s">
        <v>1885</v>
      </c>
      <c r="E400" t="s">
        <v>1119</v>
      </c>
      <c r="F400">
        <v>0.997</v>
      </c>
      <c r="G400" s="77">
        <v>0</v>
      </c>
      <c r="H400" s="77">
        <v>1</v>
      </c>
      <c r="I400" t="s">
        <v>1092</v>
      </c>
      <c r="J400">
        <v>86208541</v>
      </c>
      <c r="K400" s="43">
        <v>0</v>
      </c>
      <c r="L400" s="43">
        <v>0</v>
      </c>
      <c r="M400" s="43">
        <v>0</v>
      </c>
      <c r="N400" s="44">
        <v>0</v>
      </c>
      <c r="O400" s="43">
        <v>0</v>
      </c>
      <c r="P400" s="43">
        <v>0</v>
      </c>
      <c r="Q400" s="43">
        <v>0</v>
      </c>
      <c r="R400" s="44">
        <v>0</v>
      </c>
      <c r="S400" s="43">
        <v>0</v>
      </c>
      <c r="T400" s="43">
        <v>0</v>
      </c>
      <c r="U400" s="43">
        <v>0</v>
      </c>
      <c r="V400" s="44">
        <v>0</v>
      </c>
    </row>
    <row r="401" spans="1:22" x14ac:dyDescent="0.3">
      <c r="A401" t="s">
        <v>1886</v>
      </c>
      <c r="B401" s="31" t="s">
        <v>600</v>
      </c>
      <c r="C401" t="s">
        <v>601</v>
      </c>
      <c r="D401" t="s">
        <v>1887</v>
      </c>
      <c r="E401" t="s">
        <v>1119</v>
      </c>
      <c r="F401">
        <v>0.98839999999999995</v>
      </c>
      <c r="G401" s="77">
        <v>0</v>
      </c>
      <c r="H401" s="77">
        <v>1</v>
      </c>
      <c r="I401" t="s">
        <v>1092</v>
      </c>
      <c r="J401">
        <v>86208542</v>
      </c>
      <c r="K401" s="43">
        <v>0</v>
      </c>
      <c r="L401" s="43">
        <v>0</v>
      </c>
      <c r="M401" s="43">
        <v>0</v>
      </c>
      <c r="N401" s="44">
        <v>0</v>
      </c>
      <c r="O401" s="43">
        <v>0</v>
      </c>
      <c r="P401" s="43">
        <v>0</v>
      </c>
      <c r="Q401" s="43">
        <v>0</v>
      </c>
      <c r="R401" s="44">
        <v>0</v>
      </c>
      <c r="S401" s="43">
        <v>0</v>
      </c>
      <c r="T401" s="43">
        <v>0</v>
      </c>
      <c r="U401" s="43">
        <v>0</v>
      </c>
      <c r="V401" s="44">
        <v>0</v>
      </c>
    </row>
    <row r="402" spans="1:22" x14ac:dyDescent="0.3">
      <c r="A402" t="s">
        <v>1888</v>
      </c>
      <c r="B402" s="31" t="s">
        <v>602</v>
      </c>
      <c r="C402" t="s">
        <v>603</v>
      </c>
      <c r="D402" t="s">
        <v>1889</v>
      </c>
      <c r="E402" t="s">
        <v>1119</v>
      </c>
      <c r="F402">
        <v>0.99180000000000001</v>
      </c>
      <c r="G402" s="77">
        <v>0</v>
      </c>
      <c r="H402" s="77">
        <v>1</v>
      </c>
      <c r="I402" t="s">
        <v>1092</v>
      </c>
      <c r="J402">
        <v>86208543</v>
      </c>
      <c r="K402" s="43">
        <v>0</v>
      </c>
      <c r="L402" s="43">
        <v>0</v>
      </c>
      <c r="M402" s="43">
        <v>0</v>
      </c>
      <c r="N402" s="44">
        <v>0</v>
      </c>
      <c r="O402" s="43">
        <v>0</v>
      </c>
      <c r="P402" s="43">
        <v>0</v>
      </c>
      <c r="Q402" s="43">
        <v>0</v>
      </c>
      <c r="R402" s="44">
        <v>0</v>
      </c>
      <c r="S402" s="43">
        <v>0</v>
      </c>
      <c r="T402" s="43">
        <v>0</v>
      </c>
      <c r="U402" s="43">
        <v>0</v>
      </c>
      <c r="V402" s="44">
        <v>0</v>
      </c>
    </row>
    <row r="403" spans="1:22" x14ac:dyDescent="0.3">
      <c r="A403" t="s">
        <v>1890</v>
      </c>
      <c r="B403" s="31" t="s">
        <v>604</v>
      </c>
      <c r="C403" t="s">
        <v>605</v>
      </c>
      <c r="D403" t="s">
        <v>1891</v>
      </c>
      <c r="E403" t="s">
        <v>1119</v>
      </c>
      <c r="F403">
        <v>0.99180000000000001</v>
      </c>
      <c r="G403" s="77">
        <v>0</v>
      </c>
      <c r="H403" s="77">
        <v>1</v>
      </c>
      <c r="I403" t="s">
        <v>1092</v>
      </c>
      <c r="J403">
        <v>86208544</v>
      </c>
      <c r="K403" s="43">
        <v>0</v>
      </c>
      <c r="L403" s="43">
        <v>0</v>
      </c>
      <c r="M403" s="43">
        <v>0</v>
      </c>
      <c r="N403" s="44">
        <v>0</v>
      </c>
      <c r="O403" s="43">
        <v>0</v>
      </c>
      <c r="P403" s="43">
        <v>0</v>
      </c>
      <c r="Q403" s="43">
        <v>0</v>
      </c>
      <c r="R403" s="44">
        <v>0</v>
      </c>
      <c r="S403" s="43">
        <v>0</v>
      </c>
      <c r="T403" s="43">
        <v>0</v>
      </c>
      <c r="U403" s="43">
        <v>0</v>
      </c>
      <c r="V403" s="44">
        <v>0</v>
      </c>
    </row>
    <row r="404" spans="1:22" x14ac:dyDescent="0.3">
      <c r="A404" t="s">
        <v>1892</v>
      </c>
      <c r="B404" s="31" t="s">
        <v>606</v>
      </c>
      <c r="C404" t="s">
        <v>607</v>
      </c>
      <c r="D404" t="s">
        <v>1893</v>
      </c>
      <c r="E404" t="s">
        <v>1119</v>
      </c>
      <c r="F404">
        <v>0.99180000000000001</v>
      </c>
      <c r="G404" s="77">
        <v>0</v>
      </c>
      <c r="H404" s="77">
        <v>1</v>
      </c>
      <c r="I404" t="s">
        <v>1092</v>
      </c>
      <c r="J404">
        <v>86208545</v>
      </c>
      <c r="K404" s="43">
        <v>0</v>
      </c>
      <c r="L404" s="43">
        <v>0</v>
      </c>
      <c r="M404" s="43">
        <v>0</v>
      </c>
      <c r="N404" s="44">
        <v>0</v>
      </c>
      <c r="O404" s="43">
        <v>0</v>
      </c>
      <c r="P404" s="43">
        <v>0</v>
      </c>
      <c r="Q404" s="43">
        <v>0</v>
      </c>
      <c r="R404" s="44">
        <v>0</v>
      </c>
      <c r="S404" s="43">
        <v>0</v>
      </c>
      <c r="T404" s="43">
        <v>0</v>
      </c>
      <c r="U404" s="43">
        <v>0</v>
      </c>
      <c r="V404" s="44">
        <v>0</v>
      </c>
    </row>
    <row r="405" spans="1:22" x14ac:dyDescent="0.3">
      <c r="A405" t="s">
        <v>1894</v>
      </c>
      <c r="B405" s="31" t="s">
        <v>608</v>
      </c>
      <c r="C405" t="s">
        <v>609</v>
      </c>
      <c r="D405" t="s">
        <v>1895</v>
      </c>
      <c r="E405" t="s">
        <v>1119</v>
      </c>
      <c r="F405">
        <v>0.99480000000000002</v>
      </c>
      <c r="G405" s="77">
        <v>0</v>
      </c>
      <c r="H405" s="77">
        <v>1</v>
      </c>
      <c r="I405" t="s">
        <v>1092</v>
      </c>
      <c r="J405">
        <v>86208547</v>
      </c>
      <c r="K405" s="43">
        <v>0</v>
      </c>
      <c r="L405" s="43">
        <v>0</v>
      </c>
      <c r="M405" s="43">
        <v>0</v>
      </c>
      <c r="N405" s="44">
        <v>0</v>
      </c>
      <c r="O405" s="43">
        <v>0</v>
      </c>
      <c r="P405" s="43">
        <v>0</v>
      </c>
      <c r="Q405" s="43">
        <v>0</v>
      </c>
      <c r="R405" s="44">
        <v>0</v>
      </c>
      <c r="S405" s="43">
        <v>0</v>
      </c>
      <c r="T405" s="43">
        <v>0</v>
      </c>
      <c r="U405" s="43">
        <v>0</v>
      </c>
      <c r="V405" s="44">
        <v>0</v>
      </c>
    </row>
    <row r="406" spans="1:22" x14ac:dyDescent="0.3">
      <c r="A406" t="s">
        <v>1896</v>
      </c>
      <c r="B406" s="31" t="s">
        <v>610</v>
      </c>
      <c r="C406" t="s">
        <v>611</v>
      </c>
      <c r="D406" t="s">
        <v>1897</v>
      </c>
      <c r="E406" t="s">
        <v>1119</v>
      </c>
      <c r="F406">
        <v>0.997</v>
      </c>
      <c r="G406" s="77">
        <v>0</v>
      </c>
      <c r="H406" s="77">
        <v>1</v>
      </c>
      <c r="I406" t="s">
        <v>1092</v>
      </c>
      <c r="J406">
        <v>86208549</v>
      </c>
      <c r="K406" s="43">
        <v>0</v>
      </c>
      <c r="L406" s="43">
        <v>0</v>
      </c>
      <c r="M406" s="43">
        <v>0</v>
      </c>
      <c r="N406" s="44">
        <v>0</v>
      </c>
      <c r="O406" s="43">
        <v>0</v>
      </c>
      <c r="P406" s="43">
        <v>0</v>
      </c>
      <c r="Q406" s="43">
        <v>0</v>
      </c>
      <c r="R406" s="44">
        <v>0</v>
      </c>
      <c r="S406" s="43">
        <v>0</v>
      </c>
      <c r="T406" s="43">
        <v>0</v>
      </c>
      <c r="U406" s="43">
        <v>0</v>
      </c>
      <c r="V406" s="44">
        <v>0</v>
      </c>
    </row>
    <row r="407" spans="1:22" x14ac:dyDescent="0.3">
      <c r="A407" t="s">
        <v>1898</v>
      </c>
      <c r="B407" s="31" t="s">
        <v>612</v>
      </c>
      <c r="C407" t="s">
        <v>613</v>
      </c>
      <c r="D407" t="s">
        <v>1899</v>
      </c>
      <c r="E407" t="s">
        <v>1119</v>
      </c>
      <c r="F407">
        <v>0.98839999999999995</v>
      </c>
      <c r="G407" s="77">
        <v>0</v>
      </c>
      <c r="H407" s="77">
        <v>1</v>
      </c>
      <c r="I407" t="s">
        <v>1092</v>
      </c>
      <c r="J407">
        <v>86208550</v>
      </c>
      <c r="K407" s="43">
        <v>0</v>
      </c>
      <c r="L407" s="43">
        <v>0</v>
      </c>
      <c r="M407" s="43">
        <v>0</v>
      </c>
      <c r="N407" s="44">
        <v>0</v>
      </c>
      <c r="O407" s="43">
        <v>0</v>
      </c>
      <c r="P407" s="43">
        <v>0</v>
      </c>
      <c r="Q407" s="43">
        <v>0</v>
      </c>
      <c r="R407" s="44">
        <v>0</v>
      </c>
      <c r="S407" s="43">
        <v>0</v>
      </c>
      <c r="T407" s="43">
        <v>0</v>
      </c>
      <c r="U407" s="43">
        <v>0</v>
      </c>
      <c r="V407" s="44">
        <v>0</v>
      </c>
    </row>
    <row r="408" spans="1:22" x14ac:dyDescent="0.3">
      <c r="A408" t="s">
        <v>1900</v>
      </c>
      <c r="B408" s="31" t="s">
        <v>614</v>
      </c>
      <c r="C408" t="s">
        <v>615</v>
      </c>
      <c r="D408" t="s">
        <v>1901</v>
      </c>
      <c r="E408" t="s">
        <v>1119</v>
      </c>
      <c r="F408">
        <v>0.98839999999999995</v>
      </c>
      <c r="G408" s="77">
        <v>0</v>
      </c>
      <c r="H408" s="77">
        <v>0</v>
      </c>
      <c r="I408" t="s">
        <v>1092</v>
      </c>
      <c r="J408">
        <v>57358122</v>
      </c>
      <c r="K408" s="43">
        <v>0</v>
      </c>
      <c r="L408" s="43">
        <v>0</v>
      </c>
      <c r="M408" s="43">
        <v>1</v>
      </c>
      <c r="N408" s="44">
        <v>1</v>
      </c>
      <c r="O408" s="43">
        <v>0</v>
      </c>
      <c r="P408" s="43">
        <v>0</v>
      </c>
      <c r="Q408" s="43">
        <v>0</v>
      </c>
      <c r="R408" s="44">
        <v>0</v>
      </c>
      <c r="S408" s="43">
        <v>0</v>
      </c>
      <c r="T408" s="43">
        <v>0</v>
      </c>
      <c r="U408" s="43">
        <v>0</v>
      </c>
      <c r="V408" s="44">
        <v>0</v>
      </c>
    </row>
    <row r="409" spans="1:22" x14ac:dyDescent="0.3">
      <c r="A409" t="s">
        <v>1902</v>
      </c>
      <c r="B409" s="31" t="s">
        <v>616</v>
      </c>
      <c r="C409" t="s">
        <v>617</v>
      </c>
      <c r="D409" t="s">
        <v>1903</v>
      </c>
      <c r="E409" t="s">
        <v>1119</v>
      </c>
      <c r="F409">
        <v>0.99790000000000001</v>
      </c>
      <c r="G409" s="77">
        <v>0</v>
      </c>
      <c r="H409" s="77">
        <v>1</v>
      </c>
      <c r="I409" t="s">
        <v>1092</v>
      </c>
      <c r="J409">
        <v>86208551</v>
      </c>
      <c r="K409" s="43">
        <v>0</v>
      </c>
      <c r="L409" s="43">
        <v>0</v>
      </c>
      <c r="M409" s="43">
        <v>2</v>
      </c>
      <c r="N409" s="44">
        <v>2</v>
      </c>
      <c r="O409" s="43">
        <v>0</v>
      </c>
      <c r="P409" s="43">
        <v>0</v>
      </c>
      <c r="Q409" s="43">
        <v>0</v>
      </c>
      <c r="R409" s="44">
        <v>0</v>
      </c>
      <c r="S409" s="43">
        <v>0</v>
      </c>
      <c r="T409" s="43">
        <v>0</v>
      </c>
      <c r="U409" s="43">
        <v>0</v>
      </c>
      <c r="V409" s="44">
        <v>0</v>
      </c>
    </row>
    <row r="410" spans="1:22" x14ac:dyDescent="0.3">
      <c r="A410" t="s">
        <v>1904</v>
      </c>
      <c r="B410" s="31" t="s">
        <v>618</v>
      </c>
      <c r="C410" t="s">
        <v>619</v>
      </c>
      <c r="D410" t="s">
        <v>1905</v>
      </c>
      <c r="E410" t="s">
        <v>1119</v>
      </c>
      <c r="F410">
        <v>0.99709999999999999</v>
      </c>
      <c r="G410" s="77">
        <v>0</v>
      </c>
      <c r="H410" s="77">
        <v>1</v>
      </c>
      <c r="I410" t="s">
        <v>1092</v>
      </c>
      <c r="J410">
        <v>86208552</v>
      </c>
      <c r="K410" s="43">
        <v>0</v>
      </c>
      <c r="L410" s="43">
        <v>0</v>
      </c>
      <c r="M410" s="43">
        <v>0</v>
      </c>
      <c r="N410" s="44">
        <v>0</v>
      </c>
      <c r="O410" s="43">
        <v>0</v>
      </c>
      <c r="P410" s="43">
        <v>0</v>
      </c>
      <c r="Q410" s="43">
        <v>0</v>
      </c>
      <c r="R410" s="44">
        <v>0</v>
      </c>
      <c r="S410" s="43">
        <v>0</v>
      </c>
      <c r="T410" s="43">
        <v>0</v>
      </c>
      <c r="U410" s="43">
        <v>0</v>
      </c>
      <c r="V410" s="44">
        <v>0</v>
      </c>
    </row>
    <row r="411" spans="1:22" x14ac:dyDescent="0.3">
      <c r="A411" t="s">
        <v>1906</v>
      </c>
      <c r="B411" s="31" t="s">
        <v>620</v>
      </c>
      <c r="C411" t="s">
        <v>621</v>
      </c>
      <c r="D411" t="s">
        <v>1907</v>
      </c>
      <c r="E411" t="s">
        <v>1119</v>
      </c>
      <c r="F411">
        <v>0.99709999999999999</v>
      </c>
      <c r="G411" s="77">
        <v>0</v>
      </c>
      <c r="H411" s="77">
        <v>1</v>
      </c>
      <c r="I411" t="s">
        <v>1092</v>
      </c>
      <c r="J411">
        <v>86208553</v>
      </c>
      <c r="K411" s="43">
        <v>0</v>
      </c>
      <c r="L411" s="43">
        <v>0</v>
      </c>
      <c r="M411" s="43">
        <v>0</v>
      </c>
      <c r="N411" s="44">
        <v>0</v>
      </c>
      <c r="O411" s="43">
        <v>0</v>
      </c>
      <c r="P411" s="43">
        <v>0</v>
      </c>
      <c r="Q411" s="43">
        <v>0</v>
      </c>
      <c r="R411" s="44">
        <v>0</v>
      </c>
      <c r="S411" s="43">
        <v>0</v>
      </c>
      <c r="T411" s="43">
        <v>0</v>
      </c>
      <c r="U411" s="43">
        <v>0</v>
      </c>
      <c r="V411" s="44">
        <v>0</v>
      </c>
    </row>
    <row r="412" spans="1:22" x14ac:dyDescent="0.3">
      <c r="A412" t="s">
        <v>1908</v>
      </c>
      <c r="B412" s="31" t="s">
        <v>622</v>
      </c>
      <c r="C412" t="s">
        <v>623</v>
      </c>
      <c r="D412" t="s">
        <v>1909</v>
      </c>
      <c r="E412" t="s">
        <v>1119</v>
      </c>
      <c r="F412">
        <v>0.996</v>
      </c>
      <c r="G412" s="77">
        <v>0</v>
      </c>
      <c r="H412" s="77">
        <v>1</v>
      </c>
      <c r="I412" t="s">
        <v>1092</v>
      </c>
      <c r="J412">
        <v>86208554</v>
      </c>
      <c r="K412" s="43">
        <v>0</v>
      </c>
      <c r="L412" s="43">
        <v>0</v>
      </c>
      <c r="M412" s="43">
        <v>0</v>
      </c>
      <c r="N412" s="44">
        <v>0</v>
      </c>
      <c r="O412" s="43">
        <v>0</v>
      </c>
      <c r="P412" s="43">
        <v>0</v>
      </c>
      <c r="Q412" s="43">
        <v>0</v>
      </c>
      <c r="R412" s="44">
        <v>0</v>
      </c>
      <c r="S412" s="43">
        <v>0</v>
      </c>
      <c r="T412" s="43">
        <v>0</v>
      </c>
      <c r="U412" s="43">
        <v>0</v>
      </c>
      <c r="V412" s="44">
        <v>0</v>
      </c>
    </row>
    <row r="413" spans="1:22" x14ac:dyDescent="0.3">
      <c r="A413" t="s">
        <v>1910</v>
      </c>
      <c r="B413" s="31" t="s">
        <v>624</v>
      </c>
      <c r="C413" t="s">
        <v>625</v>
      </c>
      <c r="D413" t="s">
        <v>1911</v>
      </c>
      <c r="E413" t="s">
        <v>1119</v>
      </c>
      <c r="F413">
        <v>0.99709999999999999</v>
      </c>
      <c r="G413" s="77">
        <v>0</v>
      </c>
      <c r="H413" s="77">
        <v>1</v>
      </c>
      <c r="I413" t="s">
        <v>1092</v>
      </c>
      <c r="J413">
        <v>86208444</v>
      </c>
      <c r="K413" s="43">
        <v>0</v>
      </c>
      <c r="L413" s="43">
        <v>0</v>
      </c>
      <c r="M413" s="43">
        <v>0</v>
      </c>
      <c r="N413" s="44">
        <v>0</v>
      </c>
      <c r="O413" s="43">
        <v>0</v>
      </c>
      <c r="P413" s="43">
        <v>0</v>
      </c>
      <c r="Q413" s="43">
        <v>0</v>
      </c>
      <c r="R413" s="44">
        <v>0</v>
      </c>
      <c r="S413" s="43">
        <v>0</v>
      </c>
      <c r="T413" s="43">
        <v>0</v>
      </c>
      <c r="U413" s="43">
        <v>0</v>
      </c>
      <c r="V413" s="44">
        <v>0</v>
      </c>
    </row>
    <row r="414" spans="1:22" x14ac:dyDescent="0.3">
      <c r="A414" t="s">
        <v>1912</v>
      </c>
      <c r="B414" s="31" t="s">
        <v>626</v>
      </c>
      <c r="C414" t="s">
        <v>627</v>
      </c>
      <c r="D414" t="s">
        <v>1913</v>
      </c>
      <c r="E414" t="s">
        <v>1119</v>
      </c>
      <c r="F414">
        <v>0.99080000000000001</v>
      </c>
      <c r="G414" s="77">
        <v>0</v>
      </c>
      <c r="H414" s="77">
        <v>1</v>
      </c>
      <c r="I414" t="s">
        <v>1092</v>
      </c>
      <c r="J414">
        <v>86208445</v>
      </c>
      <c r="K414" s="43">
        <v>0</v>
      </c>
      <c r="L414" s="43">
        <v>0</v>
      </c>
      <c r="M414" s="43">
        <v>0</v>
      </c>
      <c r="N414" s="44">
        <v>0</v>
      </c>
      <c r="O414" s="43">
        <v>0</v>
      </c>
      <c r="P414" s="43">
        <v>0</v>
      </c>
      <c r="Q414" s="43">
        <v>0</v>
      </c>
      <c r="R414" s="44">
        <v>0</v>
      </c>
      <c r="S414" s="43">
        <v>0</v>
      </c>
      <c r="T414" s="43">
        <v>0</v>
      </c>
      <c r="U414" s="43">
        <v>0</v>
      </c>
      <c r="V414" s="44">
        <v>0</v>
      </c>
    </row>
    <row r="415" spans="1:22" x14ac:dyDescent="0.3">
      <c r="A415" t="s">
        <v>1914</v>
      </c>
      <c r="B415" s="31" t="s">
        <v>628</v>
      </c>
      <c r="C415" t="s">
        <v>629</v>
      </c>
      <c r="D415" t="s">
        <v>1915</v>
      </c>
      <c r="E415" t="s">
        <v>1119</v>
      </c>
      <c r="F415">
        <v>0.99480000000000002</v>
      </c>
      <c r="G415" s="77">
        <v>0</v>
      </c>
      <c r="H415" s="77">
        <v>1</v>
      </c>
      <c r="I415" t="s">
        <v>1092</v>
      </c>
      <c r="J415">
        <v>86208446</v>
      </c>
      <c r="K415" s="43">
        <v>0</v>
      </c>
      <c r="L415" s="43">
        <v>0</v>
      </c>
      <c r="M415" s="43">
        <v>0</v>
      </c>
      <c r="N415" s="44">
        <v>0</v>
      </c>
      <c r="O415" s="43">
        <v>0</v>
      </c>
      <c r="P415" s="43">
        <v>0</v>
      </c>
      <c r="Q415" s="43">
        <v>0</v>
      </c>
      <c r="R415" s="44">
        <v>0</v>
      </c>
      <c r="S415" s="43">
        <v>0</v>
      </c>
      <c r="T415" s="43">
        <v>0</v>
      </c>
      <c r="U415" s="43">
        <v>0</v>
      </c>
      <c r="V415" s="44">
        <v>0</v>
      </c>
    </row>
    <row r="416" spans="1:22" x14ac:dyDescent="0.3">
      <c r="A416" t="s">
        <v>1916</v>
      </c>
      <c r="B416" s="31" t="s">
        <v>630</v>
      </c>
      <c r="C416" t="s">
        <v>631</v>
      </c>
      <c r="D416" t="s">
        <v>1917</v>
      </c>
      <c r="E416" t="s">
        <v>1119</v>
      </c>
      <c r="F416">
        <v>0.99480000000000002</v>
      </c>
      <c r="G416" s="77">
        <v>0</v>
      </c>
      <c r="H416" s="77">
        <v>1</v>
      </c>
      <c r="I416" t="s">
        <v>1092</v>
      </c>
      <c r="J416">
        <v>22833472</v>
      </c>
      <c r="K416" s="43">
        <v>0</v>
      </c>
      <c r="L416" s="43">
        <v>0</v>
      </c>
      <c r="M416" s="43">
        <v>0</v>
      </c>
      <c r="N416" s="44">
        <v>0</v>
      </c>
      <c r="O416" s="43">
        <v>0</v>
      </c>
      <c r="P416" s="43">
        <v>0</v>
      </c>
      <c r="Q416" s="43">
        <v>0</v>
      </c>
      <c r="R416" s="44">
        <v>0</v>
      </c>
      <c r="S416" s="43">
        <v>0</v>
      </c>
      <c r="T416" s="43">
        <v>0</v>
      </c>
      <c r="U416" s="43">
        <v>0</v>
      </c>
      <c r="V416" s="44">
        <v>0</v>
      </c>
    </row>
    <row r="417" spans="1:22" x14ac:dyDescent="0.3">
      <c r="A417" t="s">
        <v>1918</v>
      </c>
      <c r="B417" s="31" t="s">
        <v>632</v>
      </c>
      <c r="C417" t="s">
        <v>633</v>
      </c>
      <c r="D417" t="s">
        <v>1919</v>
      </c>
      <c r="E417" t="s">
        <v>1119</v>
      </c>
      <c r="F417">
        <v>0.997</v>
      </c>
      <c r="G417" s="77">
        <v>0</v>
      </c>
      <c r="H417" s="77">
        <v>1</v>
      </c>
      <c r="I417" t="s">
        <v>1092</v>
      </c>
      <c r="J417">
        <v>86208447</v>
      </c>
      <c r="K417" s="43">
        <v>0</v>
      </c>
      <c r="L417" s="43">
        <v>0</v>
      </c>
      <c r="M417" s="43">
        <v>0</v>
      </c>
      <c r="N417" s="44">
        <v>0</v>
      </c>
      <c r="O417" s="43">
        <v>0</v>
      </c>
      <c r="P417" s="43">
        <v>0</v>
      </c>
      <c r="Q417" s="43">
        <v>0</v>
      </c>
      <c r="R417" s="44">
        <v>0</v>
      </c>
      <c r="S417" s="43">
        <v>0</v>
      </c>
      <c r="T417" s="43">
        <v>0</v>
      </c>
      <c r="U417" s="43">
        <v>0</v>
      </c>
      <c r="V417" s="44">
        <v>0</v>
      </c>
    </row>
    <row r="418" spans="1:22" x14ac:dyDescent="0.3">
      <c r="A418" t="s">
        <v>1920</v>
      </c>
      <c r="B418" s="31" t="s">
        <v>634</v>
      </c>
      <c r="C418" t="s">
        <v>635</v>
      </c>
      <c r="D418" t="s">
        <v>1921</v>
      </c>
      <c r="E418" t="s">
        <v>1119</v>
      </c>
      <c r="F418">
        <v>0.99480000000000002</v>
      </c>
      <c r="G418" s="77">
        <v>0</v>
      </c>
      <c r="H418" s="77">
        <v>1</v>
      </c>
      <c r="I418" t="s">
        <v>1092</v>
      </c>
      <c r="J418">
        <v>86208448</v>
      </c>
      <c r="K418" s="43">
        <v>0</v>
      </c>
      <c r="L418" s="43">
        <v>0</v>
      </c>
      <c r="M418" s="43">
        <v>0</v>
      </c>
      <c r="N418" s="44">
        <v>0</v>
      </c>
      <c r="O418" s="43">
        <v>0</v>
      </c>
      <c r="P418" s="43">
        <v>0</v>
      </c>
      <c r="Q418" s="43">
        <v>0</v>
      </c>
      <c r="R418" s="44">
        <v>0</v>
      </c>
      <c r="S418" s="43">
        <v>0</v>
      </c>
      <c r="T418" s="43">
        <v>0</v>
      </c>
      <c r="U418" s="43">
        <v>0</v>
      </c>
      <c r="V418" s="44">
        <v>0</v>
      </c>
    </row>
    <row r="419" spans="1:22" x14ac:dyDescent="0.3">
      <c r="A419" t="s">
        <v>1922</v>
      </c>
      <c r="B419" s="31" t="s">
        <v>636</v>
      </c>
      <c r="C419" t="s">
        <v>637</v>
      </c>
      <c r="D419" t="s">
        <v>1923</v>
      </c>
      <c r="E419" t="s">
        <v>1119</v>
      </c>
      <c r="F419">
        <v>0.99180000000000001</v>
      </c>
      <c r="G419" s="77">
        <v>0</v>
      </c>
      <c r="H419" s="77">
        <v>1</v>
      </c>
      <c r="I419" t="s">
        <v>1092</v>
      </c>
      <c r="J419">
        <v>86208449</v>
      </c>
      <c r="K419" s="43">
        <v>0</v>
      </c>
      <c r="L419" s="43">
        <v>0</v>
      </c>
      <c r="M419" s="43">
        <v>0</v>
      </c>
      <c r="N419" s="44">
        <v>0</v>
      </c>
      <c r="O419" s="43">
        <v>0</v>
      </c>
      <c r="P419" s="43">
        <v>0</v>
      </c>
      <c r="Q419" s="43">
        <v>0</v>
      </c>
      <c r="R419" s="44">
        <v>0</v>
      </c>
      <c r="S419" s="43">
        <v>0</v>
      </c>
      <c r="T419" s="43">
        <v>0</v>
      </c>
      <c r="U419" s="43">
        <v>0</v>
      </c>
      <c r="V419" s="44">
        <v>0</v>
      </c>
    </row>
    <row r="420" spans="1:22" x14ac:dyDescent="0.3">
      <c r="A420" t="s">
        <v>1924</v>
      </c>
      <c r="B420" s="31" t="s">
        <v>638</v>
      </c>
      <c r="C420" t="s">
        <v>639</v>
      </c>
      <c r="D420" t="s">
        <v>1925</v>
      </c>
      <c r="E420" t="s">
        <v>1119</v>
      </c>
      <c r="F420">
        <v>0.99180000000000001</v>
      </c>
      <c r="G420" s="77">
        <v>0</v>
      </c>
      <c r="H420" s="77">
        <v>1</v>
      </c>
      <c r="I420" t="s">
        <v>1092</v>
      </c>
      <c r="J420">
        <v>86208450</v>
      </c>
      <c r="K420" s="43">
        <v>0</v>
      </c>
      <c r="L420" s="43">
        <v>0</v>
      </c>
      <c r="M420" s="43">
        <v>0</v>
      </c>
      <c r="N420" s="44">
        <v>0</v>
      </c>
      <c r="O420" s="43">
        <v>0</v>
      </c>
      <c r="P420" s="43">
        <v>0</v>
      </c>
      <c r="Q420" s="43">
        <v>0</v>
      </c>
      <c r="R420" s="44">
        <v>0</v>
      </c>
      <c r="S420" s="43">
        <v>0</v>
      </c>
      <c r="T420" s="43">
        <v>0</v>
      </c>
      <c r="U420" s="43">
        <v>0</v>
      </c>
      <c r="V420" s="44">
        <v>0</v>
      </c>
    </row>
    <row r="421" spans="1:22" x14ac:dyDescent="0.3">
      <c r="A421" t="s">
        <v>1926</v>
      </c>
      <c r="B421" s="31" t="s">
        <v>640</v>
      </c>
      <c r="C421" t="s">
        <v>641</v>
      </c>
      <c r="D421" t="s">
        <v>1927</v>
      </c>
      <c r="E421" t="s">
        <v>1119</v>
      </c>
      <c r="F421">
        <v>0.99180000000000001</v>
      </c>
      <c r="G421" s="77">
        <v>0</v>
      </c>
      <c r="H421" s="77">
        <v>1</v>
      </c>
      <c r="I421" t="s">
        <v>1092</v>
      </c>
      <c r="J421">
        <v>86208451</v>
      </c>
      <c r="K421" s="43">
        <v>0</v>
      </c>
      <c r="L421" s="43">
        <v>0</v>
      </c>
      <c r="M421" s="43">
        <v>0</v>
      </c>
      <c r="N421" s="44">
        <v>0</v>
      </c>
      <c r="O421" s="43">
        <v>0</v>
      </c>
      <c r="P421" s="43">
        <v>0</v>
      </c>
      <c r="Q421" s="43">
        <v>0</v>
      </c>
      <c r="R421" s="44">
        <v>0</v>
      </c>
      <c r="S421" s="43">
        <v>0</v>
      </c>
      <c r="T421" s="43">
        <v>0</v>
      </c>
      <c r="U421" s="43">
        <v>0</v>
      </c>
      <c r="V421" s="44">
        <v>0</v>
      </c>
    </row>
    <row r="422" spans="1:22" x14ac:dyDescent="0.3">
      <c r="A422" t="s">
        <v>1928</v>
      </c>
      <c r="B422" s="31" t="s">
        <v>642</v>
      </c>
      <c r="C422" t="s">
        <v>643</v>
      </c>
      <c r="D422" t="s">
        <v>1929</v>
      </c>
      <c r="E422" t="s">
        <v>1119</v>
      </c>
      <c r="F422">
        <v>0.99180000000000001</v>
      </c>
      <c r="G422" s="77">
        <v>0</v>
      </c>
      <c r="H422" s="77">
        <v>1</v>
      </c>
      <c r="I422" t="s">
        <v>1092</v>
      </c>
      <c r="J422">
        <v>14149412</v>
      </c>
      <c r="K422" s="43">
        <v>0</v>
      </c>
      <c r="L422" s="43">
        <v>0</v>
      </c>
      <c r="M422" s="43">
        <v>0</v>
      </c>
      <c r="N422" s="44">
        <v>0</v>
      </c>
      <c r="O422" s="43">
        <v>0</v>
      </c>
      <c r="P422" s="43">
        <v>0</v>
      </c>
      <c r="Q422" s="43">
        <v>0</v>
      </c>
      <c r="R422" s="44">
        <v>0</v>
      </c>
      <c r="S422" s="43">
        <v>0</v>
      </c>
      <c r="T422" s="43">
        <v>0</v>
      </c>
      <c r="U422" s="43">
        <v>0</v>
      </c>
      <c r="V422" s="44">
        <v>0</v>
      </c>
    </row>
    <row r="423" spans="1:22" x14ac:dyDescent="0.3">
      <c r="A423" t="s">
        <v>1930</v>
      </c>
      <c r="B423" s="31" t="s">
        <v>644</v>
      </c>
      <c r="C423" t="s">
        <v>645</v>
      </c>
      <c r="D423" t="s">
        <v>1931</v>
      </c>
      <c r="E423" t="s">
        <v>1119</v>
      </c>
      <c r="F423">
        <v>0.99480000000000002</v>
      </c>
      <c r="G423" s="77">
        <v>0</v>
      </c>
      <c r="H423" s="77">
        <v>1</v>
      </c>
      <c r="I423" t="s">
        <v>1092</v>
      </c>
      <c r="J423">
        <v>86208452</v>
      </c>
      <c r="K423" s="43">
        <v>0</v>
      </c>
      <c r="L423" s="43">
        <v>0</v>
      </c>
      <c r="M423" s="43">
        <v>1</v>
      </c>
      <c r="N423" s="44">
        <v>1</v>
      </c>
      <c r="O423" s="43">
        <v>0</v>
      </c>
      <c r="P423" s="43">
        <v>0</v>
      </c>
      <c r="Q423" s="43">
        <v>0</v>
      </c>
      <c r="R423" s="44">
        <v>0</v>
      </c>
      <c r="S423" s="43">
        <v>0</v>
      </c>
      <c r="T423" s="43">
        <v>0</v>
      </c>
      <c r="U423" s="43">
        <v>0</v>
      </c>
      <c r="V423" s="44">
        <v>0</v>
      </c>
    </row>
    <row r="424" spans="1:22" x14ac:dyDescent="0.3">
      <c r="A424" t="s">
        <v>1932</v>
      </c>
      <c r="B424" s="31" t="s">
        <v>646</v>
      </c>
      <c r="C424" t="s">
        <v>647</v>
      </c>
      <c r="D424" t="s">
        <v>1933</v>
      </c>
      <c r="E424" t="s">
        <v>1119</v>
      </c>
      <c r="F424">
        <v>0.997</v>
      </c>
      <c r="G424" s="77">
        <v>0</v>
      </c>
      <c r="H424" s="77">
        <v>0</v>
      </c>
      <c r="I424" t="s">
        <v>1092</v>
      </c>
      <c r="J424">
        <v>71361689</v>
      </c>
      <c r="K424" s="43">
        <v>0</v>
      </c>
      <c r="L424" s="43">
        <v>0</v>
      </c>
      <c r="M424" s="43">
        <v>0</v>
      </c>
      <c r="N424" s="44">
        <v>0</v>
      </c>
      <c r="O424" s="43">
        <v>0</v>
      </c>
      <c r="P424" s="43">
        <v>0</v>
      </c>
      <c r="Q424" s="43">
        <v>0</v>
      </c>
      <c r="R424" s="44">
        <v>0</v>
      </c>
      <c r="S424" s="43">
        <v>0</v>
      </c>
      <c r="T424" s="43">
        <v>0</v>
      </c>
      <c r="U424" s="43">
        <v>0</v>
      </c>
      <c r="V424" s="44">
        <v>0</v>
      </c>
    </row>
    <row r="425" spans="1:22" x14ac:dyDescent="0.3">
      <c r="A425" t="s">
        <v>1934</v>
      </c>
      <c r="B425" s="31" t="s">
        <v>648</v>
      </c>
      <c r="C425" t="s">
        <v>649</v>
      </c>
      <c r="D425" t="s">
        <v>1935</v>
      </c>
      <c r="E425" t="s">
        <v>1119</v>
      </c>
      <c r="F425">
        <v>0.99480000000000002</v>
      </c>
      <c r="G425" s="77">
        <v>0</v>
      </c>
      <c r="H425" s="77">
        <v>1</v>
      </c>
      <c r="I425" t="s">
        <v>1092</v>
      </c>
      <c r="J425">
        <v>86208453</v>
      </c>
      <c r="K425" s="43">
        <v>0</v>
      </c>
      <c r="L425" s="43">
        <v>0</v>
      </c>
      <c r="M425" s="43">
        <v>0</v>
      </c>
      <c r="N425" s="44">
        <v>0</v>
      </c>
      <c r="O425" s="43">
        <v>0</v>
      </c>
      <c r="P425" s="43">
        <v>0</v>
      </c>
      <c r="Q425" s="43">
        <v>0</v>
      </c>
      <c r="R425" s="44">
        <v>0</v>
      </c>
      <c r="S425" s="43">
        <v>0</v>
      </c>
      <c r="T425" s="43">
        <v>0</v>
      </c>
      <c r="U425" s="43">
        <v>0</v>
      </c>
      <c r="V425" s="44">
        <v>0</v>
      </c>
    </row>
    <row r="426" spans="1:22" x14ac:dyDescent="0.3">
      <c r="A426" t="s">
        <v>1936</v>
      </c>
      <c r="B426" s="31" t="s">
        <v>650</v>
      </c>
      <c r="C426" t="s">
        <v>651</v>
      </c>
      <c r="D426" t="s">
        <v>1937</v>
      </c>
      <c r="E426" t="s">
        <v>1119</v>
      </c>
      <c r="F426">
        <v>0.99539999999999995</v>
      </c>
      <c r="G426" s="77">
        <v>0</v>
      </c>
      <c r="H426" s="77">
        <v>1</v>
      </c>
      <c r="I426" t="s">
        <v>1092</v>
      </c>
      <c r="J426">
        <v>13766703</v>
      </c>
      <c r="K426" s="43">
        <v>11</v>
      </c>
      <c r="L426" s="43">
        <v>172</v>
      </c>
      <c r="M426" s="43">
        <v>201</v>
      </c>
      <c r="N426" s="44">
        <v>384</v>
      </c>
      <c r="O426" s="43">
        <v>4</v>
      </c>
      <c r="P426" s="43">
        <v>51</v>
      </c>
      <c r="Q426" s="43">
        <v>84</v>
      </c>
      <c r="R426" s="44">
        <v>139</v>
      </c>
      <c r="S426" s="43">
        <v>2</v>
      </c>
      <c r="T426" s="43">
        <v>35</v>
      </c>
      <c r="U426" s="43">
        <v>42</v>
      </c>
      <c r="V426" s="44">
        <v>79</v>
      </c>
    </row>
    <row r="427" spans="1:22" x14ac:dyDescent="0.3">
      <c r="A427" t="s">
        <v>1938</v>
      </c>
      <c r="B427" s="31" t="s">
        <v>652</v>
      </c>
      <c r="C427" t="s">
        <v>653</v>
      </c>
      <c r="D427" t="s">
        <v>1939</v>
      </c>
      <c r="E427" t="s">
        <v>1119</v>
      </c>
      <c r="F427">
        <v>0.99480000000000002</v>
      </c>
      <c r="G427" s="77">
        <v>0</v>
      </c>
      <c r="H427" s="77">
        <v>1</v>
      </c>
      <c r="I427" t="s">
        <v>1092</v>
      </c>
      <c r="J427">
        <v>86208454</v>
      </c>
      <c r="K427" s="43">
        <v>0</v>
      </c>
      <c r="L427" s="43">
        <v>0</v>
      </c>
      <c r="M427" s="43">
        <v>0</v>
      </c>
      <c r="N427" s="44">
        <v>0</v>
      </c>
      <c r="O427" s="43">
        <v>0</v>
      </c>
      <c r="P427" s="43">
        <v>0</v>
      </c>
      <c r="Q427" s="43">
        <v>0</v>
      </c>
      <c r="R427" s="44">
        <v>0</v>
      </c>
      <c r="S427" s="43">
        <v>0</v>
      </c>
      <c r="T427" s="43">
        <v>0</v>
      </c>
      <c r="U427" s="43">
        <v>0</v>
      </c>
      <c r="V427" s="44">
        <v>0</v>
      </c>
    </row>
    <row r="428" spans="1:22" x14ac:dyDescent="0.3">
      <c r="A428" t="s">
        <v>1940</v>
      </c>
      <c r="B428" s="31" t="s">
        <v>654</v>
      </c>
      <c r="C428" t="s">
        <v>655</v>
      </c>
      <c r="D428" t="s">
        <v>1941</v>
      </c>
      <c r="E428" t="s">
        <v>1119</v>
      </c>
      <c r="F428">
        <v>0.997</v>
      </c>
      <c r="G428" s="77">
        <v>0</v>
      </c>
      <c r="H428" s="77">
        <v>0</v>
      </c>
      <c r="I428" t="s">
        <v>1092</v>
      </c>
      <c r="J428">
        <v>86208455</v>
      </c>
      <c r="K428" s="43">
        <v>0</v>
      </c>
      <c r="L428" s="43">
        <v>0</v>
      </c>
      <c r="M428" s="43">
        <v>0</v>
      </c>
      <c r="N428" s="44">
        <v>0</v>
      </c>
      <c r="O428" s="43">
        <v>0</v>
      </c>
      <c r="P428" s="43">
        <v>0</v>
      </c>
      <c r="Q428" s="43">
        <v>0</v>
      </c>
      <c r="R428" s="44">
        <v>0</v>
      </c>
      <c r="S428" s="43">
        <v>0</v>
      </c>
      <c r="T428" s="43">
        <v>0</v>
      </c>
      <c r="U428" s="43">
        <v>0</v>
      </c>
      <c r="V428" s="44">
        <v>0</v>
      </c>
    </row>
    <row r="429" spans="1:22" x14ac:dyDescent="0.3">
      <c r="A429" t="s">
        <v>1942</v>
      </c>
      <c r="B429" s="31" t="s">
        <v>656</v>
      </c>
      <c r="C429" t="s">
        <v>657</v>
      </c>
      <c r="D429" t="s">
        <v>1943</v>
      </c>
      <c r="E429" t="s">
        <v>1119</v>
      </c>
      <c r="F429">
        <v>0.997</v>
      </c>
      <c r="G429" s="77">
        <v>0</v>
      </c>
      <c r="H429" s="77">
        <v>1</v>
      </c>
      <c r="I429" t="s">
        <v>1092</v>
      </c>
      <c r="J429">
        <v>86208456</v>
      </c>
      <c r="K429" s="43">
        <v>0</v>
      </c>
      <c r="L429" s="43">
        <v>0</v>
      </c>
      <c r="M429" s="43">
        <v>0</v>
      </c>
      <c r="N429" s="44">
        <v>0</v>
      </c>
      <c r="O429" s="43">
        <v>0</v>
      </c>
      <c r="P429" s="43">
        <v>0</v>
      </c>
      <c r="Q429" s="43">
        <v>0</v>
      </c>
      <c r="R429" s="44">
        <v>0</v>
      </c>
      <c r="S429" s="43">
        <v>0</v>
      </c>
      <c r="T429" s="43">
        <v>0</v>
      </c>
      <c r="U429" s="43">
        <v>0</v>
      </c>
      <c r="V429" s="44">
        <v>0</v>
      </c>
    </row>
    <row r="430" spans="1:22" x14ac:dyDescent="0.3">
      <c r="A430" t="s">
        <v>1944</v>
      </c>
      <c r="B430" s="31" t="s">
        <v>658</v>
      </c>
      <c r="C430" t="s">
        <v>659</v>
      </c>
      <c r="D430" t="s">
        <v>1945</v>
      </c>
      <c r="E430" t="s">
        <v>1119</v>
      </c>
      <c r="F430">
        <v>0.98839999999999995</v>
      </c>
      <c r="G430" s="77">
        <v>0</v>
      </c>
      <c r="H430" s="77">
        <v>1</v>
      </c>
      <c r="I430" t="s">
        <v>1092</v>
      </c>
      <c r="J430">
        <v>86208457</v>
      </c>
      <c r="K430" s="43">
        <v>0</v>
      </c>
      <c r="L430" s="43">
        <v>0</v>
      </c>
      <c r="M430" s="43">
        <v>0</v>
      </c>
      <c r="N430" s="44">
        <v>0</v>
      </c>
      <c r="O430" s="43">
        <v>0</v>
      </c>
      <c r="P430" s="43">
        <v>0</v>
      </c>
      <c r="Q430" s="43">
        <v>0</v>
      </c>
      <c r="R430" s="44">
        <v>0</v>
      </c>
      <c r="S430" s="43">
        <v>0</v>
      </c>
      <c r="T430" s="43">
        <v>0</v>
      </c>
      <c r="U430" s="43">
        <v>0</v>
      </c>
      <c r="V430" s="44">
        <v>0</v>
      </c>
    </row>
    <row r="431" spans="1:22" x14ac:dyDescent="0.3">
      <c r="A431" t="s">
        <v>1946</v>
      </c>
      <c r="B431" s="31" t="s">
        <v>660</v>
      </c>
      <c r="C431" t="s">
        <v>661</v>
      </c>
      <c r="D431" t="s">
        <v>1947</v>
      </c>
      <c r="E431" t="s">
        <v>1119</v>
      </c>
      <c r="F431">
        <v>0.99460000000000004</v>
      </c>
      <c r="G431" s="77">
        <v>0</v>
      </c>
      <c r="H431" s="77">
        <v>1</v>
      </c>
      <c r="I431" t="s">
        <v>1092</v>
      </c>
      <c r="J431">
        <v>37454</v>
      </c>
      <c r="K431" s="43">
        <v>15</v>
      </c>
      <c r="L431" s="43">
        <v>182</v>
      </c>
      <c r="M431" s="43">
        <v>110</v>
      </c>
      <c r="N431" s="44">
        <v>307</v>
      </c>
      <c r="O431" s="43">
        <v>7</v>
      </c>
      <c r="P431" s="43">
        <v>51</v>
      </c>
      <c r="Q431" s="43">
        <v>40</v>
      </c>
      <c r="R431" s="44">
        <v>98</v>
      </c>
      <c r="S431" s="43">
        <v>3</v>
      </c>
      <c r="T431" s="43">
        <v>35</v>
      </c>
      <c r="U431" s="43">
        <v>18</v>
      </c>
      <c r="V431" s="44">
        <v>56</v>
      </c>
    </row>
    <row r="432" spans="1:22" x14ac:dyDescent="0.3">
      <c r="A432" t="s">
        <v>1948</v>
      </c>
      <c r="B432" s="31" t="s">
        <v>662</v>
      </c>
      <c r="C432" t="s">
        <v>663</v>
      </c>
      <c r="D432" t="s">
        <v>1949</v>
      </c>
      <c r="E432" t="s">
        <v>1119</v>
      </c>
      <c r="F432">
        <v>0.98839999999999995</v>
      </c>
      <c r="G432" s="77">
        <v>0</v>
      </c>
      <c r="H432" s="77">
        <v>1</v>
      </c>
      <c r="I432" t="s">
        <v>1092</v>
      </c>
      <c r="J432">
        <v>86208458</v>
      </c>
      <c r="K432" s="43">
        <v>0</v>
      </c>
      <c r="L432" s="43">
        <v>0</v>
      </c>
      <c r="M432" s="43">
        <v>0</v>
      </c>
      <c r="N432" s="44">
        <v>0</v>
      </c>
      <c r="O432" s="43">
        <v>0</v>
      </c>
      <c r="P432" s="43">
        <v>0</v>
      </c>
      <c r="Q432" s="43">
        <v>0</v>
      </c>
      <c r="R432" s="44">
        <v>0</v>
      </c>
      <c r="S432" s="43">
        <v>0</v>
      </c>
      <c r="T432" s="43">
        <v>0</v>
      </c>
      <c r="U432" s="43">
        <v>0</v>
      </c>
      <c r="V432" s="44">
        <v>0</v>
      </c>
    </row>
    <row r="433" spans="1:22" x14ac:dyDescent="0.3">
      <c r="A433" t="s">
        <v>1950</v>
      </c>
      <c r="B433" s="31" t="s">
        <v>664</v>
      </c>
      <c r="C433" t="s">
        <v>665</v>
      </c>
      <c r="D433" t="s">
        <v>1951</v>
      </c>
      <c r="E433" t="s">
        <v>1119</v>
      </c>
      <c r="F433">
        <v>0.99460000000000004</v>
      </c>
      <c r="G433" s="77">
        <v>0</v>
      </c>
      <c r="H433" s="77">
        <v>1</v>
      </c>
      <c r="I433" t="s">
        <v>1092</v>
      </c>
      <c r="J433">
        <v>86208459</v>
      </c>
      <c r="K433" s="43">
        <v>0</v>
      </c>
      <c r="L433" s="43">
        <v>0</v>
      </c>
      <c r="M433" s="43">
        <v>0</v>
      </c>
      <c r="N433" s="44">
        <v>0</v>
      </c>
      <c r="O433" s="43">
        <v>0</v>
      </c>
      <c r="P433" s="43">
        <v>0</v>
      </c>
      <c r="Q433" s="43">
        <v>0</v>
      </c>
      <c r="R433" s="44">
        <v>0</v>
      </c>
      <c r="S433" s="43">
        <v>0</v>
      </c>
      <c r="T433" s="43">
        <v>0</v>
      </c>
      <c r="U433" s="43">
        <v>0</v>
      </c>
      <c r="V433" s="44">
        <v>0</v>
      </c>
    </row>
    <row r="434" spans="1:22" x14ac:dyDescent="0.3">
      <c r="A434" t="s">
        <v>1952</v>
      </c>
      <c r="B434" s="31" t="s">
        <v>666</v>
      </c>
      <c r="C434" t="s">
        <v>667</v>
      </c>
      <c r="D434" t="s">
        <v>1953</v>
      </c>
      <c r="E434" t="s">
        <v>1119</v>
      </c>
      <c r="F434">
        <v>0.99180000000000001</v>
      </c>
      <c r="G434" s="77">
        <v>0</v>
      </c>
      <c r="H434" s="77">
        <v>1</v>
      </c>
      <c r="I434" t="s">
        <v>1092</v>
      </c>
      <c r="J434">
        <v>86208460</v>
      </c>
      <c r="K434" s="43">
        <v>0</v>
      </c>
      <c r="L434" s="43">
        <v>0</v>
      </c>
      <c r="M434" s="43">
        <v>0</v>
      </c>
      <c r="N434" s="44">
        <v>0</v>
      </c>
      <c r="O434" s="43">
        <v>0</v>
      </c>
      <c r="P434" s="43">
        <v>0</v>
      </c>
      <c r="Q434" s="43">
        <v>0</v>
      </c>
      <c r="R434" s="44">
        <v>0</v>
      </c>
      <c r="S434" s="43">
        <v>0</v>
      </c>
      <c r="T434" s="43">
        <v>0</v>
      </c>
      <c r="U434" s="43">
        <v>0</v>
      </c>
      <c r="V434" s="44">
        <v>0</v>
      </c>
    </row>
    <row r="435" spans="1:22" x14ac:dyDescent="0.3">
      <c r="A435" t="s">
        <v>1954</v>
      </c>
      <c r="B435" s="31" t="s">
        <v>668</v>
      </c>
      <c r="C435" t="s">
        <v>669</v>
      </c>
      <c r="D435" t="s">
        <v>1955</v>
      </c>
      <c r="E435" t="s">
        <v>1119</v>
      </c>
      <c r="F435">
        <v>0.99180000000000001</v>
      </c>
      <c r="G435" s="77">
        <v>0</v>
      </c>
      <c r="H435" s="77">
        <v>1</v>
      </c>
      <c r="I435" t="s">
        <v>1092</v>
      </c>
      <c r="J435">
        <v>86208461</v>
      </c>
      <c r="K435" s="43">
        <v>0</v>
      </c>
      <c r="L435" s="43">
        <v>0</v>
      </c>
      <c r="M435" s="43">
        <v>0</v>
      </c>
      <c r="N435" s="44">
        <v>0</v>
      </c>
      <c r="O435" s="43">
        <v>0</v>
      </c>
      <c r="P435" s="43">
        <v>0</v>
      </c>
      <c r="Q435" s="43">
        <v>0</v>
      </c>
      <c r="R435" s="44">
        <v>0</v>
      </c>
      <c r="S435" s="43">
        <v>0</v>
      </c>
      <c r="T435" s="43">
        <v>0</v>
      </c>
      <c r="U435" s="43">
        <v>0</v>
      </c>
      <c r="V435" s="44">
        <v>0</v>
      </c>
    </row>
    <row r="436" spans="1:22" x14ac:dyDescent="0.3">
      <c r="A436" t="s">
        <v>1956</v>
      </c>
      <c r="B436" s="31" t="s">
        <v>670</v>
      </c>
      <c r="C436" t="s">
        <v>671</v>
      </c>
      <c r="D436" t="s">
        <v>1957</v>
      </c>
      <c r="E436" t="s">
        <v>1119</v>
      </c>
      <c r="F436">
        <v>0.99709999999999999</v>
      </c>
      <c r="G436" s="77">
        <v>0</v>
      </c>
      <c r="H436" s="77">
        <v>1</v>
      </c>
      <c r="I436" t="s">
        <v>1092</v>
      </c>
      <c r="J436">
        <v>86208462</v>
      </c>
      <c r="K436" s="43">
        <v>0</v>
      </c>
      <c r="L436" s="43">
        <v>0</v>
      </c>
      <c r="M436" s="43">
        <v>0</v>
      </c>
      <c r="N436" s="44">
        <v>0</v>
      </c>
      <c r="O436" s="43">
        <v>0</v>
      </c>
      <c r="P436" s="43">
        <v>0</v>
      </c>
      <c r="Q436" s="43">
        <v>0</v>
      </c>
      <c r="R436" s="44">
        <v>0</v>
      </c>
      <c r="S436" s="43">
        <v>0</v>
      </c>
      <c r="T436" s="43">
        <v>0</v>
      </c>
      <c r="U436" s="43">
        <v>0</v>
      </c>
      <c r="V436" s="44">
        <v>0</v>
      </c>
    </row>
    <row r="437" spans="1:22" x14ac:dyDescent="0.3">
      <c r="A437" t="s">
        <v>1958</v>
      </c>
      <c r="B437" s="31" t="s">
        <v>672</v>
      </c>
      <c r="C437" t="s">
        <v>673</v>
      </c>
      <c r="D437" t="s">
        <v>1959</v>
      </c>
      <c r="E437" t="s">
        <v>1119</v>
      </c>
      <c r="F437">
        <v>0.997</v>
      </c>
      <c r="G437" s="77">
        <v>0</v>
      </c>
      <c r="H437" s="77">
        <v>1</v>
      </c>
      <c r="I437" t="s">
        <v>1092</v>
      </c>
      <c r="J437">
        <v>86208463</v>
      </c>
      <c r="K437" s="43">
        <v>0</v>
      </c>
      <c r="L437" s="43">
        <v>0</v>
      </c>
      <c r="M437" s="43">
        <v>0</v>
      </c>
      <c r="N437" s="44">
        <v>0</v>
      </c>
      <c r="O437" s="43">
        <v>0</v>
      </c>
      <c r="P437" s="43">
        <v>0</v>
      </c>
      <c r="Q437" s="43">
        <v>0</v>
      </c>
      <c r="R437" s="44">
        <v>0</v>
      </c>
      <c r="S437" s="43">
        <v>0</v>
      </c>
      <c r="T437" s="43">
        <v>0</v>
      </c>
      <c r="U437" s="43">
        <v>0</v>
      </c>
      <c r="V437" s="44">
        <v>0</v>
      </c>
    </row>
    <row r="438" spans="1:22" x14ac:dyDescent="0.3">
      <c r="A438" t="s">
        <v>1960</v>
      </c>
      <c r="B438" s="31" t="s">
        <v>674</v>
      </c>
      <c r="C438" t="s">
        <v>675</v>
      </c>
      <c r="D438" t="s">
        <v>1961</v>
      </c>
      <c r="E438" t="s">
        <v>1119</v>
      </c>
      <c r="F438">
        <v>0.99480000000000002</v>
      </c>
      <c r="G438" s="77">
        <v>0</v>
      </c>
      <c r="H438" s="77">
        <v>1</v>
      </c>
      <c r="I438" t="s">
        <v>1092</v>
      </c>
      <c r="J438">
        <v>86208464</v>
      </c>
      <c r="K438" s="43">
        <v>0</v>
      </c>
      <c r="L438" s="43">
        <v>0</v>
      </c>
      <c r="M438" s="43">
        <v>0</v>
      </c>
      <c r="N438" s="44">
        <v>0</v>
      </c>
      <c r="O438" s="43">
        <v>0</v>
      </c>
      <c r="P438" s="43">
        <v>0</v>
      </c>
      <c r="Q438" s="43">
        <v>0</v>
      </c>
      <c r="R438" s="44">
        <v>0</v>
      </c>
      <c r="S438" s="43">
        <v>0</v>
      </c>
      <c r="T438" s="43">
        <v>0</v>
      </c>
      <c r="U438" s="43">
        <v>0</v>
      </c>
      <c r="V438" s="44">
        <v>0</v>
      </c>
    </row>
    <row r="439" spans="1:22" x14ac:dyDescent="0.3">
      <c r="A439" t="s">
        <v>1962</v>
      </c>
      <c r="B439" s="31" t="s">
        <v>676</v>
      </c>
      <c r="C439" t="s">
        <v>677</v>
      </c>
      <c r="D439" t="s">
        <v>1963</v>
      </c>
      <c r="E439" t="s">
        <v>1119</v>
      </c>
      <c r="F439">
        <v>0.99539999999999995</v>
      </c>
      <c r="G439" s="77">
        <v>0</v>
      </c>
      <c r="H439" s="77">
        <v>1</v>
      </c>
      <c r="I439" t="s">
        <v>1092</v>
      </c>
      <c r="J439">
        <v>86208465</v>
      </c>
      <c r="K439" s="43">
        <v>0</v>
      </c>
      <c r="L439" s="43">
        <v>0</v>
      </c>
      <c r="M439" s="43">
        <v>0</v>
      </c>
      <c r="N439" s="44">
        <v>0</v>
      </c>
      <c r="O439" s="43">
        <v>0</v>
      </c>
      <c r="P439" s="43">
        <v>0</v>
      </c>
      <c r="Q439" s="43">
        <v>0</v>
      </c>
      <c r="R439" s="44">
        <v>0</v>
      </c>
      <c r="S439" s="43">
        <v>0</v>
      </c>
      <c r="T439" s="43">
        <v>0</v>
      </c>
      <c r="U439" s="43">
        <v>0</v>
      </c>
      <c r="V439" s="44">
        <v>0</v>
      </c>
    </row>
    <row r="440" spans="1:22" x14ac:dyDescent="0.3">
      <c r="A440" t="s">
        <v>1964</v>
      </c>
      <c r="B440" s="31" t="s">
        <v>678</v>
      </c>
      <c r="C440" t="s">
        <v>679</v>
      </c>
      <c r="D440" t="s">
        <v>1965</v>
      </c>
      <c r="E440" t="s">
        <v>1119</v>
      </c>
      <c r="F440">
        <v>0.997</v>
      </c>
      <c r="G440" s="77">
        <v>0</v>
      </c>
      <c r="H440" s="77">
        <v>1</v>
      </c>
      <c r="I440" t="s">
        <v>1092</v>
      </c>
      <c r="J440">
        <v>86208466</v>
      </c>
      <c r="K440" s="43">
        <v>0</v>
      </c>
      <c r="L440" s="43">
        <v>0</v>
      </c>
      <c r="M440" s="43">
        <v>0</v>
      </c>
      <c r="N440" s="44">
        <v>0</v>
      </c>
      <c r="O440" s="43">
        <v>0</v>
      </c>
      <c r="P440" s="43">
        <v>0</v>
      </c>
      <c r="Q440" s="43">
        <v>0</v>
      </c>
      <c r="R440" s="44">
        <v>0</v>
      </c>
      <c r="S440" s="43">
        <v>0</v>
      </c>
      <c r="T440" s="43">
        <v>0</v>
      </c>
      <c r="U440" s="43">
        <v>0</v>
      </c>
      <c r="V440" s="44">
        <v>0</v>
      </c>
    </row>
    <row r="441" spans="1:22" x14ac:dyDescent="0.3">
      <c r="A441" t="s">
        <v>1966</v>
      </c>
      <c r="B441" s="31" t="s">
        <v>680</v>
      </c>
      <c r="C441" t="s">
        <v>681</v>
      </c>
      <c r="D441" t="s">
        <v>1967</v>
      </c>
      <c r="E441" t="s">
        <v>1119</v>
      </c>
      <c r="F441">
        <v>0.99480000000000002</v>
      </c>
      <c r="G441" s="77">
        <v>0</v>
      </c>
      <c r="H441" s="77">
        <v>1</v>
      </c>
      <c r="I441" t="s">
        <v>1092</v>
      </c>
      <c r="J441">
        <v>86208467</v>
      </c>
      <c r="K441" s="43">
        <v>0</v>
      </c>
      <c r="L441" s="43">
        <v>0</v>
      </c>
      <c r="M441" s="43">
        <v>0</v>
      </c>
      <c r="N441" s="44">
        <v>0</v>
      </c>
      <c r="O441" s="43">
        <v>0</v>
      </c>
      <c r="P441" s="43">
        <v>0</v>
      </c>
      <c r="Q441" s="43">
        <v>0</v>
      </c>
      <c r="R441" s="44">
        <v>0</v>
      </c>
      <c r="S441" s="43">
        <v>0</v>
      </c>
      <c r="T441" s="43">
        <v>0</v>
      </c>
      <c r="U441" s="43">
        <v>0</v>
      </c>
      <c r="V441" s="44">
        <v>0</v>
      </c>
    </row>
    <row r="442" spans="1:22" x14ac:dyDescent="0.3">
      <c r="A442" t="s">
        <v>1968</v>
      </c>
      <c r="B442" s="31" t="s">
        <v>682</v>
      </c>
      <c r="C442" t="s">
        <v>683</v>
      </c>
      <c r="D442" t="s">
        <v>1969</v>
      </c>
      <c r="E442" t="s">
        <v>1119</v>
      </c>
      <c r="F442">
        <v>0.98839999999999995</v>
      </c>
      <c r="G442" s="77">
        <v>0</v>
      </c>
      <c r="H442" s="77">
        <v>1</v>
      </c>
      <c r="I442" t="s">
        <v>1092</v>
      </c>
      <c r="J442">
        <v>86208468</v>
      </c>
      <c r="K442" s="43">
        <v>0</v>
      </c>
      <c r="L442" s="43">
        <v>0</v>
      </c>
      <c r="M442" s="43">
        <v>0</v>
      </c>
      <c r="N442" s="44">
        <v>0</v>
      </c>
      <c r="O442" s="43">
        <v>0</v>
      </c>
      <c r="P442" s="43">
        <v>0</v>
      </c>
      <c r="Q442" s="43">
        <v>0</v>
      </c>
      <c r="R442" s="44">
        <v>0</v>
      </c>
      <c r="S442" s="43">
        <v>0</v>
      </c>
      <c r="T442" s="43">
        <v>0</v>
      </c>
      <c r="U442" s="43">
        <v>0</v>
      </c>
      <c r="V442" s="44">
        <v>0</v>
      </c>
    </row>
    <row r="443" spans="1:22" x14ac:dyDescent="0.3">
      <c r="A443" t="s">
        <v>1970</v>
      </c>
      <c r="B443" s="31" t="s">
        <v>684</v>
      </c>
      <c r="C443" t="s">
        <v>685</v>
      </c>
      <c r="D443" t="s">
        <v>1971</v>
      </c>
      <c r="E443" t="s">
        <v>1119</v>
      </c>
      <c r="F443">
        <v>0.99480000000000002</v>
      </c>
      <c r="G443" s="77">
        <v>0</v>
      </c>
      <c r="H443" s="77">
        <v>1</v>
      </c>
      <c r="I443" t="s">
        <v>1092</v>
      </c>
      <c r="J443">
        <v>86208469</v>
      </c>
      <c r="K443" s="43">
        <v>0</v>
      </c>
      <c r="L443" s="43">
        <v>0</v>
      </c>
      <c r="M443" s="43">
        <v>0</v>
      </c>
      <c r="N443" s="44">
        <v>0</v>
      </c>
      <c r="O443" s="43">
        <v>0</v>
      </c>
      <c r="P443" s="43">
        <v>0</v>
      </c>
      <c r="Q443" s="43">
        <v>0</v>
      </c>
      <c r="R443" s="44">
        <v>0</v>
      </c>
      <c r="S443" s="43">
        <v>0</v>
      </c>
      <c r="T443" s="43">
        <v>0</v>
      </c>
      <c r="U443" s="43">
        <v>0</v>
      </c>
      <c r="V443" s="44">
        <v>0</v>
      </c>
    </row>
    <row r="444" spans="1:22" x14ac:dyDescent="0.3">
      <c r="A444" t="s">
        <v>1972</v>
      </c>
      <c r="B444" s="31" t="s">
        <v>686</v>
      </c>
      <c r="C444" t="s">
        <v>687</v>
      </c>
      <c r="D444" t="s">
        <v>1973</v>
      </c>
      <c r="E444" t="s">
        <v>1119</v>
      </c>
      <c r="F444">
        <v>0.99180000000000001</v>
      </c>
      <c r="G444" s="77">
        <v>0</v>
      </c>
      <c r="H444" s="77">
        <v>1</v>
      </c>
      <c r="I444" t="s">
        <v>1092</v>
      </c>
      <c r="J444">
        <v>86208470</v>
      </c>
      <c r="K444" s="43">
        <v>0</v>
      </c>
      <c r="L444" s="43">
        <v>0</v>
      </c>
      <c r="M444" s="43">
        <v>0</v>
      </c>
      <c r="N444" s="44">
        <v>0</v>
      </c>
      <c r="O444" s="43">
        <v>0</v>
      </c>
      <c r="P444" s="43">
        <v>0</v>
      </c>
      <c r="Q444" s="43">
        <v>0</v>
      </c>
      <c r="R444" s="44">
        <v>0</v>
      </c>
      <c r="S444" s="43">
        <v>0</v>
      </c>
      <c r="T444" s="43">
        <v>0</v>
      </c>
      <c r="U444" s="43">
        <v>0</v>
      </c>
      <c r="V444" s="44">
        <v>0</v>
      </c>
    </row>
    <row r="445" spans="1:22" x14ac:dyDescent="0.3">
      <c r="A445" t="s">
        <v>1974</v>
      </c>
      <c r="B445" s="31" t="s">
        <v>688</v>
      </c>
      <c r="C445" t="s">
        <v>689</v>
      </c>
      <c r="D445" t="s">
        <v>1975</v>
      </c>
      <c r="E445" t="s">
        <v>1119</v>
      </c>
      <c r="F445">
        <v>0.99480000000000002</v>
      </c>
      <c r="G445" s="77">
        <v>0</v>
      </c>
      <c r="H445" s="77">
        <v>1</v>
      </c>
      <c r="I445" t="s">
        <v>1092</v>
      </c>
      <c r="J445">
        <v>73555749</v>
      </c>
      <c r="K445" s="43">
        <v>0</v>
      </c>
      <c r="L445" s="43">
        <v>0</v>
      </c>
      <c r="M445" s="43">
        <v>0</v>
      </c>
      <c r="N445" s="44">
        <v>0</v>
      </c>
      <c r="O445" s="43">
        <v>0</v>
      </c>
      <c r="P445" s="43">
        <v>0</v>
      </c>
      <c r="Q445" s="43">
        <v>0</v>
      </c>
      <c r="R445" s="44">
        <v>0</v>
      </c>
      <c r="S445" s="43">
        <v>0</v>
      </c>
      <c r="T445" s="43">
        <v>0</v>
      </c>
      <c r="U445" s="43">
        <v>0</v>
      </c>
      <c r="V445" s="44">
        <v>0</v>
      </c>
    </row>
    <row r="446" spans="1:22" x14ac:dyDescent="0.3">
      <c r="A446" t="s">
        <v>1976</v>
      </c>
      <c r="B446" s="31" t="s">
        <v>690</v>
      </c>
      <c r="C446" t="s">
        <v>691</v>
      </c>
      <c r="D446" t="s">
        <v>1977</v>
      </c>
      <c r="E446" t="s">
        <v>1119</v>
      </c>
      <c r="F446">
        <v>0.99080000000000001</v>
      </c>
      <c r="G446" s="77">
        <v>0</v>
      </c>
      <c r="H446" s="77">
        <v>1</v>
      </c>
      <c r="I446" t="s">
        <v>1092</v>
      </c>
      <c r="J446">
        <v>86208471</v>
      </c>
      <c r="K446" s="43">
        <v>0</v>
      </c>
      <c r="L446" s="43">
        <v>0</v>
      </c>
      <c r="M446" s="43">
        <v>0</v>
      </c>
      <c r="N446" s="44">
        <v>0</v>
      </c>
      <c r="O446" s="43">
        <v>0</v>
      </c>
      <c r="P446" s="43">
        <v>0</v>
      </c>
      <c r="Q446" s="43">
        <v>0</v>
      </c>
      <c r="R446" s="44">
        <v>0</v>
      </c>
      <c r="S446" s="43">
        <v>0</v>
      </c>
      <c r="T446" s="43">
        <v>0</v>
      </c>
      <c r="U446" s="43">
        <v>0</v>
      </c>
      <c r="V446" s="44">
        <v>0</v>
      </c>
    </row>
    <row r="447" spans="1:22" x14ac:dyDescent="0.3">
      <c r="A447" t="s">
        <v>1978</v>
      </c>
      <c r="B447" s="31" t="s">
        <v>692</v>
      </c>
      <c r="C447" t="s">
        <v>693</v>
      </c>
      <c r="D447" t="s">
        <v>1979</v>
      </c>
      <c r="E447" t="s">
        <v>1119</v>
      </c>
      <c r="F447">
        <v>0.997</v>
      </c>
      <c r="G447" s="77">
        <v>0</v>
      </c>
      <c r="H447" s="77">
        <v>0</v>
      </c>
      <c r="I447" t="s">
        <v>1092</v>
      </c>
      <c r="J447">
        <v>86208472</v>
      </c>
      <c r="K447" s="43">
        <v>0</v>
      </c>
      <c r="L447" s="43">
        <v>0</v>
      </c>
      <c r="M447" s="43">
        <v>0</v>
      </c>
      <c r="N447" s="44">
        <v>0</v>
      </c>
      <c r="O447" s="43">
        <v>0</v>
      </c>
      <c r="P447" s="43">
        <v>0</v>
      </c>
      <c r="Q447" s="43">
        <v>0</v>
      </c>
      <c r="R447" s="44">
        <v>0</v>
      </c>
      <c r="S447" s="43">
        <v>0</v>
      </c>
      <c r="T447" s="43">
        <v>0</v>
      </c>
      <c r="U447" s="43">
        <v>0</v>
      </c>
      <c r="V447" s="44">
        <v>0</v>
      </c>
    </row>
    <row r="448" spans="1:22" x14ac:dyDescent="0.3">
      <c r="A448" t="s">
        <v>1980</v>
      </c>
      <c r="B448" s="31" t="s">
        <v>694</v>
      </c>
      <c r="C448" t="s">
        <v>695</v>
      </c>
      <c r="D448" t="s">
        <v>1981</v>
      </c>
      <c r="E448" t="s">
        <v>1119</v>
      </c>
      <c r="F448">
        <v>0.99480000000000002</v>
      </c>
      <c r="G448" s="77">
        <v>0</v>
      </c>
      <c r="H448" s="77">
        <v>1</v>
      </c>
      <c r="I448" t="s">
        <v>1092</v>
      </c>
      <c r="J448">
        <v>86208473</v>
      </c>
      <c r="K448" s="43">
        <v>0</v>
      </c>
      <c r="L448" s="43">
        <v>0</v>
      </c>
      <c r="M448" s="43">
        <v>0</v>
      </c>
      <c r="N448" s="44">
        <v>0</v>
      </c>
      <c r="O448" s="43">
        <v>0</v>
      </c>
      <c r="P448" s="43">
        <v>0</v>
      </c>
      <c r="Q448" s="43">
        <v>0</v>
      </c>
      <c r="R448" s="44">
        <v>0</v>
      </c>
      <c r="S448" s="43">
        <v>0</v>
      </c>
      <c r="T448" s="43">
        <v>0</v>
      </c>
      <c r="U448" s="43">
        <v>0</v>
      </c>
      <c r="V448" s="44">
        <v>0</v>
      </c>
    </row>
    <row r="449" spans="1:22" x14ac:dyDescent="0.3">
      <c r="A449" t="s">
        <v>1982</v>
      </c>
      <c r="B449" s="31" t="s">
        <v>216</v>
      </c>
      <c r="C449" t="s">
        <v>217</v>
      </c>
      <c r="D449" t="s">
        <v>1983</v>
      </c>
      <c r="E449" t="s">
        <v>1119</v>
      </c>
      <c r="F449">
        <v>0.997</v>
      </c>
      <c r="G449" s="77">
        <v>0</v>
      </c>
      <c r="H449" s="77">
        <v>0</v>
      </c>
      <c r="I449" t="s">
        <v>1092</v>
      </c>
      <c r="J449">
        <v>46174052</v>
      </c>
      <c r="K449" s="43">
        <v>0</v>
      </c>
      <c r="L449" s="43">
        <v>0</v>
      </c>
      <c r="M449" s="43">
        <v>0</v>
      </c>
      <c r="N449" s="44">
        <v>0</v>
      </c>
      <c r="O449" s="43">
        <v>0</v>
      </c>
      <c r="P449" s="43">
        <v>0</v>
      </c>
      <c r="Q449" s="43">
        <v>0</v>
      </c>
      <c r="R449" s="44">
        <v>0</v>
      </c>
      <c r="S449" s="43">
        <v>0</v>
      </c>
      <c r="T449" s="43">
        <v>0</v>
      </c>
      <c r="U449" s="43">
        <v>0</v>
      </c>
      <c r="V449" s="44">
        <v>0</v>
      </c>
    </row>
    <row r="450" spans="1:22" x14ac:dyDescent="0.3">
      <c r="A450" t="s">
        <v>1984</v>
      </c>
      <c r="B450" s="31" t="s">
        <v>696</v>
      </c>
      <c r="C450" t="s">
        <v>697</v>
      </c>
      <c r="D450" t="s">
        <v>1985</v>
      </c>
      <c r="E450" t="s">
        <v>1119</v>
      </c>
      <c r="F450">
        <v>0.99480000000000002</v>
      </c>
      <c r="G450" s="77">
        <v>0</v>
      </c>
      <c r="H450" s="77">
        <v>1</v>
      </c>
      <c r="I450" t="s">
        <v>1092</v>
      </c>
      <c r="J450">
        <v>86208474</v>
      </c>
      <c r="K450" s="43">
        <v>0</v>
      </c>
      <c r="L450" s="43">
        <v>0</v>
      </c>
      <c r="M450" s="43">
        <v>0</v>
      </c>
      <c r="N450" s="44">
        <v>0</v>
      </c>
      <c r="O450" s="43">
        <v>0</v>
      </c>
      <c r="P450" s="43">
        <v>0</v>
      </c>
      <c r="Q450" s="43">
        <v>0</v>
      </c>
      <c r="R450" s="44">
        <v>0</v>
      </c>
      <c r="S450" s="43">
        <v>0</v>
      </c>
      <c r="T450" s="43">
        <v>0</v>
      </c>
      <c r="U450" s="43">
        <v>0</v>
      </c>
      <c r="V450" s="44">
        <v>0</v>
      </c>
    </row>
    <row r="451" spans="1:22" x14ac:dyDescent="0.3">
      <c r="A451" t="s">
        <v>1986</v>
      </c>
      <c r="B451" s="31" t="s">
        <v>698</v>
      </c>
      <c r="C451" t="s">
        <v>699</v>
      </c>
      <c r="D451" t="s">
        <v>1987</v>
      </c>
      <c r="E451" t="s">
        <v>1119</v>
      </c>
      <c r="F451">
        <v>0.99180000000000001</v>
      </c>
      <c r="G451" s="77">
        <v>0</v>
      </c>
      <c r="H451" s="77">
        <v>1</v>
      </c>
      <c r="I451" t="s">
        <v>1092</v>
      </c>
      <c r="J451">
        <v>86208475</v>
      </c>
      <c r="K451" s="43">
        <v>0</v>
      </c>
      <c r="L451" s="43">
        <v>0</v>
      </c>
      <c r="M451" s="43">
        <v>0</v>
      </c>
      <c r="N451" s="44">
        <v>0</v>
      </c>
      <c r="O451" s="43">
        <v>0</v>
      </c>
      <c r="P451" s="43">
        <v>0</v>
      </c>
      <c r="Q451" s="43">
        <v>0</v>
      </c>
      <c r="R451" s="44">
        <v>0</v>
      </c>
      <c r="S451" s="43">
        <v>0</v>
      </c>
      <c r="T451" s="43">
        <v>0</v>
      </c>
      <c r="U451" s="43">
        <v>0</v>
      </c>
      <c r="V451" s="44">
        <v>0</v>
      </c>
    </row>
    <row r="452" spans="1:22" x14ac:dyDescent="0.3">
      <c r="A452" t="s">
        <v>1988</v>
      </c>
      <c r="B452" s="31" t="s">
        <v>700</v>
      </c>
      <c r="C452" t="s">
        <v>701</v>
      </c>
      <c r="D452" t="s">
        <v>1989</v>
      </c>
      <c r="E452" t="s">
        <v>1056</v>
      </c>
      <c r="F452">
        <v>0.99180000000000001</v>
      </c>
      <c r="G452" s="77">
        <v>0</v>
      </c>
      <c r="H452" s="77">
        <v>1</v>
      </c>
      <c r="I452" t="s">
        <v>1092</v>
      </c>
      <c r="J452">
        <v>14149411</v>
      </c>
      <c r="K452" s="43">
        <v>0</v>
      </c>
      <c r="L452" s="43">
        <v>0</v>
      </c>
      <c r="M452" s="43">
        <v>0</v>
      </c>
      <c r="N452" s="44">
        <v>0</v>
      </c>
      <c r="O452" s="43">
        <v>0</v>
      </c>
      <c r="P452" s="43">
        <v>0</v>
      </c>
      <c r="Q452" s="43">
        <v>0</v>
      </c>
      <c r="R452" s="44">
        <v>0</v>
      </c>
      <c r="S452" s="43">
        <v>0</v>
      </c>
      <c r="T452" s="43">
        <v>0</v>
      </c>
      <c r="U452" s="43">
        <v>0</v>
      </c>
      <c r="V452" s="44">
        <v>0</v>
      </c>
    </row>
    <row r="453" spans="1:22" x14ac:dyDescent="0.3">
      <c r="A453" t="s">
        <v>1990</v>
      </c>
      <c r="B453" s="31" t="s">
        <v>702</v>
      </c>
      <c r="C453" t="s">
        <v>703</v>
      </c>
      <c r="D453" t="s">
        <v>1991</v>
      </c>
      <c r="E453" t="s">
        <v>1056</v>
      </c>
      <c r="F453">
        <v>0.99480000000000002</v>
      </c>
      <c r="G453" s="77">
        <v>0</v>
      </c>
      <c r="H453" s="77">
        <v>0</v>
      </c>
      <c r="I453" t="s">
        <v>1092</v>
      </c>
      <c r="J453">
        <v>86208476</v>
      </c>
      <c r="K453" s="43">
        <v>0</v>
      </c>
      <c r="L453" s="43">
        <v>0</v>
      </c>
      <c r="M453" s="43">
        <v>0</v>
      </c>
      <c r="N453" s="44">
        <v>0</v>
      </c>
      <c r="O453" s="43">
        <v>0</v>
      </c>
      <c r="P453" s="43">
        <v>0</v>
      </c>
      <c r="Q453" s="43">
        <v>0</v>
      </c>
      <c r="R453" s="44">
        <v>0</v>
      </c>
      <c r="S453" s="43">
        <v>0</v>
      </c>
      <c r="T453" s="43">
        <v>0</v>
      </c>
      <c r="U453" s="43">
        <v>0</v>
      </c>
      <c r="V453" s="44">
        <v>0</v>
      </c>
    </row>
    <row r="454" spans="1:22" x14ac:dyDescent="0.3">
      <c r="A454" t="s">
        <v>1992</v>
      </c>
      <c r="B454" s="31" t="s">
        <v>704</v>
      </c>
      <c r="C454" t="s">
        <v>705</v>
      </c>
      <c r="D454" t="s">
        <v>1993</v>
      </c>
      <c r="E454" t="s">
        <v>1119</v>
      </c>
      <c r="F454">
        <v>0.99539999999999995</v>
      </c>
      <c r="G454" s="77">
        <v>0</v>
      </c>
      <c r="H454" s="77">
        <v>1</v>
      </c>
      <c r="I454" t="s">
        <v>1092</v>
      </c>
      <c r="J454">
        <v>86208477</v>
      </c>
      <c r="K454" s="43">
        <v>0</v>
      </c>
      <c r="L454" s="43">
        <v>0</v>
      </c>
      <c r="M454" s="43">
        <v>0</v>
      </c>
      <c r="N454" s="44">
        <v>0</v>
      </c>
      <c r="O454" s="43">
        <v>0</v>
      </c>
      <c r="P454" s="43">
        <v>0</v>
      </c>
      <c r="Q454" s="43">
        <v>0</v>
      </c>
      <c r="R454" s="44">
        <v>0</v>
      </c>
      <c r="S454" s="43">
        <v>0</v>
      </c>
      <c r="T454" s="43">
        <v>0</v>
      </c>
      <c r="U454" s="43">
        <v>0</v>
      </c>
      <c r="V454" s="44">
        <v>0</v>
      </c>
    </row>
    <row r="455" spans="1:22" x14ac:dyDescent="0.3">
      <c r="A455" t="s">
        <v>1994</v>
      </c>
      <c r="B455" s="31" t="s">
        <v>706</v>
      </c>
      <c r="C455" t="s">
        <v>707</v>
      </c>
      <c r="D455" t="s">
        <v>1995</v>
      </c>
      <c r="E455" t="s">
        <v>1119</v>
      </c>
      <c r="F455">
        <v>0.98839999999999995</v>
      </c>
      <c r="G455" s="77">
        <v>0</v>
      </c>
      <c r="H455" s="77">
        <v>1</v>
      </c>
      <c r="I455" t="s">
        <v>1092</v>
      </c>
      <c r="J455">
        <v>86208478</v>
      </c>
      <c r="K455" s="43">
        <v>0</v>
      </c>
      <c r="L455" s="43">
        <v>0</v>
      </c>
      <c r="M455" s="43">
        <v>0</v>
      </c>
      <c r="N455" s="44">
        <v>0</v>
      </c>
      <c r="O455" s="43">
        <v>0</v>
      </c>
      <c r="P455" s="43">
        <v>0</v>
      </c>
      <c r="Q455" s="43">
        <v>0</v>
      </c>
      <c r="R455" s="44">
        <v>0</v>
      </c>
      <c r="S455" s="43">
        <v>0</v>
      </c>
      <c r="T455" s="43">
        <v>0</v>
      </c>
      <c r="U455" s="43">
        <v>0</v>
      </c>
      <c r="V455" s="44">
        <v>0</v>
      </c>
    </row>
    <row r="456" spans="1:22" x14ac:dyDescent="0.3">
      <c r="A456" t="s">
        <v>1996</v>
      </c>
      <c r="B456" s="31" t="s">
        <v>714</v>
      </c>
      <c r="C456" t="s">
        <v>715</v>
      </c>
      <c r="D456" t="s">
        <v>1997</v>
      </c>
      <c r="E456" t="s">
        <v>1056</v>
      </c>
      <c r="F456">
        <v>0.997</v>
      </c>
      <c r="G456" s="77">
        <v>0</v>
      </c>
      <c r="H456" s="77">
        <v>0</v>
      </c>
      <c r="I456" t="s">
        <v>1092</v>
      </c>
      <c r="J456">
        <v>53485723</v>
      </c>
      <c r="K456" s="43">
        <v>0</v>
      </c>
      <c r="L456" s="43">
        <v>0</v>
      </c>
      <c r="M456" s="43">
        <v>8</v>
      </c>
      <c r="N456" s="44">
        <v>8</v>
      </c>
      <c r="O456" s="43">
        <v>0</v>
      </c>
      <c r="P456" s="43">
        <v>0</v>
      </c>
      <c r="Q456" s="43">
        <v>0</v>
      </c>
      <c r="R456" s="44">
        <v>0</v>
      </c>
      <c r="S456" s="43">
        <v>0</v>
      </c>
      <c r="T456" s="43">
        <v>0</v>
      </c>
      <c r="U456" s="43">
        <v>0</v>
      </c>
      <c r="V456" s="44">
        <v>0</v>
      </c>
    </row>
    <row r="457" spans="1:22" x14ac:dyDescent="0.3">
      <c r="A457" t="s">
        <v>1998</v>
      </c>
      <c r="B457" s="31" t="s">
        <v>716</v>
      </c>
      <c r="C457" t="s">
        <v>717</v>
      </c>
      <c r="D457" t="s">
        <v>1999</v>
      </c>
      <c r="E457" t="s">
        <v>1119</v>
      </c>
      <c r="F457">
        <v>0.99480000000000002</v>
      </c>
      <c r="G457" s="77">
        <v>0</v>
      </c>
      <c r="H457" s="77">
        <v>1</v>
      </c>
      <c r="I457" t="s">
        <v>1092</v>
      </c>
      <c r="J457">
        <v>86208479</v>
      </c>
      <c r="K457" s="43">
        <v>0</v>
      </c>
      <c r="L457" s="43">
        <v>0</v>
      </c>
      <c r="M457" s="43">
        <v>0</v>
      </c>
      <c r="N457" s="44">
        <v>0</v>
      </c>
      <c r="O457" s="43">
        <v>0</v>
      </c>
      <c r="P457" s="43">
        <v>0</v>
      </c>
      <c r="Q457" s="43">
        <v>0</v>
      </c>
      <c r="R457" s="44">
        <v>0</v>
      </c>
      <c r="S457" s="43">
        <v>0</v>
      </c>
      <c r="T457" s="43">
        <v>0</v>
      </c>
      <c r="U457" s="43">
        <v>0</v>
      </c>
      <c r="V457" s="44">
        <v>0</v>
      </c>
    </row>
    <row r="458" spans="1:22" x14ac:dyDescent="0.3">
      <c r="A458" t="s">
        <v>2000</v>
      </c>
      <c r="B458" s="31" t="s">
        <v>718</v>
      </c>
      <c r="C458" t="s">
        <v>719</v>
      </c>
      <c r="D458" t="s">
        <v>2001</v>
      </c>
      <c r="E458" t="s">
        <v>1056</v>
      </c>
      <c r="F458">
        <v>0.99539999999999995</v>
      </c>
      <c r="G458" s="77">
        <v>0</v>
      </c>
      <c r="H458" s="77">
        <v>1</v>
      </c>
      <c r="I458" t="s">
        <v>1092</v>
      </c>
      <c r="J458">
        <v>13847957</v>
      </c>
      <c r="K458" s="43">
        <v>18</v>
      </c>
      <c r="L458" s="43">
        <v>502</v>
      </c>
      <c r="M458" s="43">
        <v>1436</v>
      </c>
      <c r="N458" s="44">
        <v>1956</v>
      </c>
      <c r="O458" s="43">
        <v>8</v>
      </c>
      <c r="P458" s="43">
        <v>210</v>
      </c>
      <c r="Q458" s="43">
        <v>494</v>
      </c>
      <c r="R458" s="44">
        <v>712</v>
      </c>
      <c r="S458" s="43">
        <v>3</v>
      </c>
      <c r="T458" s="43">
        <v>141</v>
      </c>
      <c r="U458" s="43">
        <v>340</v>
      </c>
      <c r="V458" s="44">
        <v>484</v>
      </c>
    </row>
    <row r="459" spans="1:22" x14ac:dyDescent="0.3">
      <c r="A459" t="s">
        <v>2002</v>
      </c>
      <c r="B459" s="31" t="s">
        <v>726</v>
      </c>
      <c r="C459" t="s">
        <v>727</v>
      </c>
      <c r="D459" t="s">
        <v>2003</v>
      </c>
      <c r="E459" t="s">
        <v>1056</v>
      </c>
      <c r="F459">
        <v>0.997</v>
      </c>
      <c r="G459" s="77">
        <v>0</v>
      </c>
      <c r="H459" s="77">
        <v>0</v>
      </c>
      <c r="I459" t="s">
        <v>1092</v>
      </c>
      <c r="J459">
        <v>71363036</v>
      </c>
      <c r="K459" s="43">
        <v>0</v>
      </c>
      <c r="L459" s="43">
        <v>0</v>
      </c>
      <c r="M459" s="43">
        <v>18</v>
      </c>
      <c r="N459" s="44">
        <v>18</v>
      </c>
      <c r="O459" s="43">
        <v>0</v>
      </c>
      <c r="P459" s="43">
        <v>0</v>
      </c>
      <c r="Q459" s="43">
        <v>1</v>
      </c>
      <c r="R459" s="44">
        <v>1</v>
      </c>
      <c r="S459" s="43">
        <v>0</v>
      </c>
      <c r="T459" s="43">
        <v>0</v>
      </c>
      <c r="U459" s="43">
        <v>1</v>
      </c>
      <c r="V459" s="44">
        <v>1</v>
      </c>
    </row>
    <row r="460" spans="1:22" x14ac:dyDescent="0.3">
      <c r="A460" t="s">
        <v>2004</v>
      </c>
      <c r="B460" s="31" t="s">
        <v>732</v>
      </c>
      <c r="C460" t="s">
        <v>733</v>
      </c>
      <c r="D460" t="s">
        <v>2005</v>
      </c>
      <c r="E460" t="s">
        <v>1056</v>
      </c>
      <c r="F460">
        <v>0.99539999999999995</v>
      </c>
      <c r="G460" s="77">
        <v>0</v>
      </c>
      <c r="H460" s="77">
        <v>1</v>
      </c>
      <c r="I460" t="s">
        <v>1092</v>
      </c>
      <c r="J460">
        <v>72941819</v>
      </c>
      <c r="K460" s="43">
        <v>0</v>
      </c>
      <c r="L460" s="43">
        <v>0</v>
      </c>
      <c r="M460" s="43">
        <v>0</v>
      </c>
      <c r="N460" s="44">
        <v>0</v>
      </c>
      <c r="O460" s="43">
        <v>0</v>
      </c>
      <c r="P460" s="43">
        <v>0</v>
      </c>
      <c r="Q460" s="43">
        <v>0</v>
      </c>
      <c r="R460" s="44">
        <v>0</v>
      </c>
      <c r="S460" s="43">
        <v>0</v>
      </c>
      <c r="T460" s="43">
        <v>0</v>
      </c>
      <c r="U460" s="43">
        <v>0</v>
      </c>
      <c r="V460" s="44">
        <v>0</v>
      </c>
    </row>
    <row r="461" spans="1:22" x14ac:dyDescent="0.3">
      <c r="A461" t="s">
        <v>2006</v>
      </c>
      <c r="B461" s="31" t="s">
        <v>734</v>
      </c>
      <c r="C461" t="s">
        <v>735</v>
      </c>
      <c r="D461" t="s">
        <v>2007</v>
      </c>
      <c r="E461" t="s">
        <v>1056</v>
      </c>
      <c r="F461">
        <v>0.99480000000000002</v>
      </c>
      <c r="G461" s="77">
        <v>0</v>
      </c>
      <c r="H461" s="77">
        <v>1</v>
      </c>
      <c r="I461" t="s">
        <v>1092</v>
      </c>
      <c r="J461">
        <v>72941820</v>
      </c>
      <c r="K461" s="43">
        <v>0</v>
      </c>
      <c r="L461" s="43">
        <v>0</v>
      </c>
      <c r="M461" s="43">
        <v>0</v>
      </c>
      <c r="N461" s="44">
        <v>0</v>
      </c>
      <c r="O461" s="43">
        <v>0</v>
      </c>
      <c r="P461" s="43">
        <v>0</v>
      </c>
      <c r="Q461" s="43">
        <v>0</v>
      </c>
      <c r="R461" s="44">
        <v>0</v>
      </c>
      <c r="S461" s="43">
        <v>0</v>
      </c>
      <c r="T461" s="43">
        <v>0</v>
      </c>
      <c r="U461" s="43">
        <v>0</v>
      </c>
      <c r="V461" s="44">
        <v>0</v>
      </c>
    </row>
    <row r="462" spans="1:22" x14ac:dyDescent="0.3">
      <c r="A462" t="s">
        <v>2008</v>
      </c>
      <c r="B462" s="31" t="s">
        <v>738</v>
      </c>
      <c r="C462" t="s">
        <v>739</v>
      </c>
      <c r="D462" t="s">
        <v>2009</v>
      </c>
      <c r="E462" t="s">
        <v>1056</v>
      </c>
      <c r="F462">
        <v>0.99539999999999995</v>
      </c>
      <c r="G462" s="77">
        <v>0</v>
      </c>
      <c r="H462" s="77">
        <v>1</v>
      </c>
      <c r="I462" t="s">
        <v>1092</v>
      </c>
      <c r="J462">
        <v>72941821</v>
      </c>
      <c r="K462" s="43">
        <v>0</v>
      </c>
      <c r="L462" s="43">
        <v>0</v>
      </c>
      <c r="M462" s="43">
        <v>1</v>
      </c>
      <c r="N462" s="44">
        <v>1</v>
      </c>
      <c r="O462" s="43">
        <v>0</v>
      </c>
      <c r="P462" s="43">
        <v>0</v>
      </c>
      <c r="Q462" s="43">
        <v>0</v>
      </c>
      <c r="R462" s="44">
        <v>0</v>
      </c>
      <c r="S462" s="43">
        <v>0</v>
      </c>
      <c r="T462" s="43">
        <v>0</v>
      </c>
      <c r="U462" s="43">
        <v>0</v>
      </c>
      <c r="V462" s="44">
        <v>0</v>
      </c>
    </row>
    <row r="463" spans="1:22" x14ac:dyDescent="0.3">
      <c r="A463" t="s">
        <v>2010</v>
      </c>
      <c r="B463" s="31" t="s">
        <v>778</v>
      </c>
      <c r="C463" t="s">
        <v>779</v>
      </c>
      <c r="D463" t="s">
        <v>2011</v>
      </c>
      <c r="E463" t="s">
        <v>1056</v>
      </c>
      <c r="F463">
        <v>0.997</v>
      </c>
      <c r="G463" s="77">
        <v>0</v>
      </c>
      <c r="H463" s="77">
        <v>0</v>
      </c>
      <c r="I463" t="s">
        <v>1092</v>
      </c>
      <c r="J463">
        <v>72941822</v>
      </c>
      <c r="K463" s="43">
        <v>0</v>
      </c>
      <c r="L463" s="43">
        <v>0</v>
      </c>
      <c r="M463" s="43">
        <v>2</v>
      </c>
      <c r="N463" s="44">
        <v>2</v>
      </c>
      <c r="O463" s="43">
        <v>0</v>
      </c>
      <c r="P463" s="43">
        <v>0</v>
      </c>
      <c r="Q463" s="43">
        <v>0</v>
      </c>
      <c r="R463" s="44">
        <v>0</v>
      </c>
      <c r="S463" s="43">
        <v>0</v>
      </c>
      <c r="T463" s="43">
        <v>0</v>
      </c>
      <c r="U463" s="43">
        <v>0</v>
      </c>
      <c r="V463" s="44">
        <v>0</v>
      </c>
    </row>
    <row r="464" spans="1:22" x14ac:dyDescent="0.3">
      <c r="A464" t="s">
        <v>2012</v>
      </c>
      <c r="B464" s="31" t="s">
        <v>780</v>
      </c>
      <c r="C464" t="s">
        <v>781</v>
      </c>
      <c r="D464" t="s">
        <v>2013</v>
      </c>
      <c r="E464" t="s">
        <v>1056</v>
      </c>
      <c r="F464">
        <v>0.99539999999999995</v>
      </c>
      <c r="G464" s="77">
        <v>0</v>
      </c>
      <c r="H464" s="77">
        <v>1</v>
      </c>
      <c r="I464" t="s">
        <v>1092</v>
      </c>
      <c r="J464">
        <v>53485722</v>
      </c>
      <c r="K464" s="43">
        <v>0</v>
      </c>
      <c r="L464" s="43">
        <v>0</v>
      </c>
      <c r="M464" s="43">
        <v>2</v>
      </c>
      <c r="N464" s="44">
        <v>2</v>
      </c>
      <c r="O464" s="43">
        <v>0</v>
      </c>
      <c r="P464" s="43">
        <v>0</v>
      </c>
      <c r="Q464" s="43">
        <v>0</v>
      </c>
      <c r="R464" s="44">
        <v>0</v>
      </c>
      <c r="S464" s="43">
        <v>0</v>
      </c>
      <c r="T464" s="43">
        <v>0</v>
      </c>
      <c r="U464" s="43">
        <v>0</v>
      </c>
      <c r="V464" s="44">
        <v>0</v>
      </c>
    </row>
    <row r="465" spans="1:22" x14ac:dyDescent="0.3">
      <c r="A465" t="s">
        <v>2014</v>
      </c>
      <c r="B465" s="31" t="s">
        <v>794</v>
      </c>
      <c r="C465" t="s">
        <v>795</v>
      </c>
      <c r="D465" t="s">
        <v>2015</v>
      </c>
      <c r="E465" t="s">
        <v>1056</v>
      </c>
      <c r="F465">
        <v>0.99539999999999995</v>
      </c>
      <c r="G465" s="77">
        <v>0</v>
      </c>
      <c r="H465" s="77">
        <v>1</v>
      </c>
      <c r="I465" t="s">
        <v>1092</v>
      </c>
      <c r="J465">
        <v>16212145</v>
      </c>
      <c r="K465" s="43">
        <v>0</v>
      </c>
      <c r="L465" s="43">
        <v>0</v>
      </c>
      <c r="M465" s="43">
        <v>4</v>
      </c>
      <c r="N465" s="44">
        <v>4</v>
      </c>
      <c r="O465" s="43">
        <v>0</v>
      </c>
      <c r="P465" s="43">
        <v>0</v>
      </c>
      <c r="Q465" s="43">
        <v>1</v>
      </c>
      <c r="R465" s="44">
        <v>1</v>
      </c>
      <c r="S465" s="43">
        <v>0</v>
      </c>
      <c r="T465" s="43">
        <v>0</v>
      </c>
      <c r="U465" s="43">
        <v>1</v>
      </c>
      <c r="V465" s="44">
        <v>1</v>
      </c>
    </row>
    <row r="466" spans="1:22" x14ac:dyDescent="0.3">
      <c r="A466" t="s">
        <v>2016</v>
      </c>
      <c r="B466" s="31" t="s">
        <v>712</v>
      </c>
      <c r="C466" t="s">
        <v>713</v>
      </c>
      <c r="D466" t="s">
        <v>2017</v>
      </c>
      <c r="E466" t="s">
        <v>1060</v>
      </c>
      <c r="F466">
        <v>0.90810000000000002</v>
      </c>
      <c r="G466" s="77">
        <v>0</v>
      </c>
      <c r="H466" s="77">
        <v>0</v>
      </c>
      <c r="I466" t="s">
        <v>1074</v>
      </c>
      <c r="J466">
        <v>15525539</v>
      </c>
      <c r="K466" s="43">
        <v>0</v>
      </c>
      <c r="L466" s="43">
        <v>1</v>
      </c>
      <c r="M466" s="43">
        <v>19</v>
      </c>
      <c r="N466" s="44">
        <v>20</v>
      </c>
      <c r="O466" s="43">
        <v>0</v>
      </c>
      <c r="P466" s="43">
        <v>1</v>
      </c>
      <c r="Q466" s="43">
        <v>16</v>
      </c>
      <c r="R466" s="44">
        <v>17</v>
      </c>
      <c r="S466" s="43">
        <v>0</v>
      </c>
      <c r="T466" s="43">
        <v>1</v>
      </c>
      <c r="U466" s="43">
        <v>16</v>
      </c>
      <c r="V466" s="44">
        <v>17</v>
      </c>
    </row>
    <row r="467" spans="1:22" x14ac:dyDescent="0.3">
      <c r="A467" t="s">
        <v>2018</v>
      </c>
      <c r="B467" s="31" t="s">
        <v>286</v>
      </c>
      <c r="C467" t="s">
        <v>287</v>
      </c>
      <c r="D467" t="s">
        <v>2019</v>
      </c>
      <c r="E467" t="s">
        <v>1056</v>
      </c>
      <c r="F467">
        <v>0.93759999999999999</v>
      </c>
      <c r="G467" s="77">
        <v>0</v>
      </c>
      <c r="H467" s="77">
        <v>0</v>
      </c>
      <c r="I467" t="s">
        <v>1061</v>
      </c>
      <c r="J467">
        <v>11763618</v>
      </c>
      <c r="K467" s="43">
        <v>0</v>
      </c>
      <c r="L467" s="43">
        <v>6</v>
      </c>
      <c r="M467" s="43">
        <v>31</v>
      </c>
      <c r="N467" s="44">
        <v>37</v>
      </c>
      <c r="O467" s="43">
        <v>0</v>
      </c>
      <c r="P467" s="43">
        <v>0</v>
      </c>
      <c r="Q467" s="43">
        <v>3</v>
      </c>
      <c r="R467" s="44">
        <v>3</v>
      </c>
      <c r="S467" s="43">
        <v>0</v>
      </c>
      <c r="T467" s="43">
        <v>0</v>
      </c>
      <c r="U467" s="43">
        <v>3</v>
      </c>
      <c r="V467" s="44">
        <v>3</v>
      </c>
    </row>
    <row r="468" spans="1:22" x14ac:dyDescent="0.3">
      <c r="A468" t="s">
        <v>2020</v>
      </c>
      <c r="B468" s="31" t="s">
        <v>288</v>
      </c>
      <c r="C468" t="s">
        <v>289</v>
      </c>
      <c r="D468" t="s">
        <v>2021</v>
      </c>
      <c r="E468" t="s">
        <v>1056</v>
      </c>
      <c r="F468">
        <v>0.93759999999999999</v>
      </c>
      <c r="G468" s="77">
        <v>0</v>
      </c>
      <c r="H468" s="77">
        <v>0</v>
      </c>
      <c r="I468" t="s">
        <v>1061</v>
      </c>
      <c r="J468">
        <v>11479239</v>
      </c>
      <c r="K468" s="43">
        <v>0</v>
      </c>
      <c r="L468" s="43">
        <v>0</v>
      </c>
      <c r="M468" s="43">
        <v>1</v>
      </c>
      <c r="N468" s="44">
        <v>1</v>
      </c>
      <c r="O468" s="43">
        <v>0</v>
      </c>
      <c r="P468" s="43">
        <v>0</v>
      </c>
      <c r="Q468" s="43">
        <v>0</v>
      </c>
      <c r="R468" s="44">
        <v>0</v>
      </c>
      <c r="S468" s="43">
        <v>0</v>
      </c>
      <c r="T468" s="43">
        <v>0</v>
      </c>
      <c r="U468" s="43">
        <v>0</v>
      </c>
      <c r="V468" s="44">
        <v>0</v>
      </c>
    </row>
    <row r="469" spans="1:22" x14ac:dyDescent="0.3">
      <c r="A469" t="s">
        <v>2022</v>
      </c>
      <c r="B469" s="31" t="s">
        <v>298</v>
      </c>
      <c r="C469" t="s">
        <v>299</v>
      </c>
      <c r="D469" t="s">
        <v>2023</v>
      </c>
      <c r="E469" t="s">
        <v>1056</v>
      </c>
      <c r="F469">
        <v>0.93759999999999999</v>
      </c>
      <c r="G469" s="77">
        <v>0</v>
      </c>
      <c r="H469" s="77">
        <v>0</v>
      </c>
      <c r="I469" t="s">
        <v>1061</v>
      </c>
      <c r="J469">
        <v>11377211</v>
      </c>
      <c r="K469" s="43">
        <v>23</v>
      </c>
      <c r="L469" s="43">
        <v>278</v>
      </c>
      <c r="M469" s="43">
        <v>1985</v>
      </c>
      <c r="N469" s="44">
        <v>2286</v>
      </c>
      <c r="O469" s="43">
        <v>7</v>
      </c>
      <c r="P469" s="43">
        <v>116</v>
      </c>
      <c r="Q469" s="43">
        <v>765</v>
      </c>
      <c r="R469" s="44">
        <v>888</v>
      </c>
      <c r="S469" s="43">
        <v>4</v>
      </c>
      <c r="T469" s="43">
        <v>69</v>
      </c>
      <c r="U469" s="43">
        <v>387</v>
      </c>
      <c r="V469" s="44">
        <v>460</v>
      </c>
    </row>
    <row r="470" spans="1:22" x14ac:dyDescent="0.3">
      <c r="A470" t="s">
        <v>2024</v>
      </c>
      <c r="B470" s="31" t="s">
        <v>942</v>
      </c>
      <c r="C470" t="s">
        <v>943</v>
      </c>
      <c r="D470" t="s">
        <v>2025</v>
      </c>
      <c r="E470" t="s">
        <v>1056</v>
      </c>
      <c r="F470">
        <v>0.93400000000000005</v>
      </c>
      <c r="G470" s="77">
        <v>0</v>
      </c>
      <c r="H470" s="77">
        <v>0</v>
      </c>
      <c r="I470" t="s">
        <v>2026</v>
      </c>
      <c r="J470">
        <v>154735127</v>
      </c>
      <c r="K470" s="43">
        <v>0</v>
      </c>
      <c r="L470" s="43">
        <v>0</v>
      </c>
      <c r="M470" s="43">
        <v>0</v>
      </c>
      <c r="N470" s="44">
        <v>0</v>
      </c>
      <c r="O470" s="43">
        <v>0</v>
      </c>
      <c r="P470" s="43">
        <v>0</v>
      </c>
      <c r="Q470" s="43">
        <v>0</v>
      </c>
      <c r="R470" s="44">
        <v>0</v>
      </c>
      <c r="S470" s="43">
        <v>0</v>
      </c>
      <c r="T470" s="43">
        <v>0</v>
      </c>
      <c r="U470" s="43">
        <v>0</v>
      </c>
      <c r="V470" s="44">
        <v>0</v>
      </c>
    </row>
    <row r="471" spans="1:22" x14ac:dyDescent="0.3">
      <c r="A471" t="s">
        <v>2027</v>
      </c>
      <c r="B471" s="31" t="s">
        <v>944</v>
      </c>
      <c r="C471" t="s">
        <v>945</v>
      </c>
      <c r="D471" t="s">
        <v>2028</v>
      </c>
      <c r="E471" t="s">
        <v>1056</v>
      </c>
      <c r="F471">
        <v>0.93400000000000005</v>
      </c>
      <c r="G471" s="77">
        <v>0</v>
      </c>
      <c r="H471" s="77">
        <v>0</v>
      </c>
      <c r="I471" t="s">
        <v>2026</v>
      </c>
      <c r="J471">
        <v>154735128</v>
      </c>
      <c r="K471" s="43">
        <v>0</v>
      </c>
      <c r="L471" s="43">
        <v>0</v>
      </c>
      <c r="M471" s="43">
        <v>0</v>
      </c>
      <c r="N471" s="44">
        <v>0</v>
      </c>
      <c r="O471" s="43">
        <v>0</v>
      </c>
      <c r="P471" s="43">
        <v>0</v>
      </c>
      <c r="Q471" s="43">
        <v>0</v>
      </c>
      <c r="R471" s="44">
        <v>0</v>
      </c>
      <c r="S471" s="43">
        <v>0</v>
      </c>
      <c r="T471" s="43">
        <v>0</v>
      </c>
      <c r="U471" s="43">
        <v>0</v>
      </c>
      <c r="V471" s="44">
        <v>0</v>
      </c>
    </row>
    <row r="472" spans="1:22" x14ac:dyDescent="0.3">
      <c r="A472" t="s">
        <v>2029</v>
      </c>
      <c r="B472" s="31" t="s">
        <v>948</v>
      </c>
      <c r="C472" t="s">
        <v>949</v>
      </c>
      <c r="D472" t="s">
        <v>2030</v>
      </c>
      <c r="E472" t="s">
        <v>1119</v>
      </c>
      <c r="G472" s="77">
        <v>1</v>
      </c>
      <c r="H472" s="77">
        <v>0</v>
      </c>
      <c r="I472" t="s">
        <v>1104</v>
      </c>
      <c r="J472" t="s">
        <v>1240</v>
      </c>
      <c r="K472" s="43">
        <v>0</v>
      </c>
      <c r="L472" s="43">
        <v>0</v>
      </c>
      <c r="M472" s="43">
        <v>0</v>
      </c>
      <c r="N472" s="44">
        <v>0</v>
      </c>
      <c r="O472" s="43">
        <v>0</v>
      </c>
      <c r="P472" s="43">
        <v>0</v>
      </c>
      <c r="Q472" s="43">
        <v>0</v>
      </c>
      <c r="R472" s="44">
        <v>0</v>
      </c>
      <c r="S472" s="43">
        <v>0</v>
      </c>
      <c r="T472" s="43">
        <v>0</v>
      </c>
      <c r="U472" s="43">
        <v>0</v>
      </c>
      <c r="V472" s="44">
        <v>0</v>
      </c>
    </row>
    <row r="473" spans="1:22" x14ac:dyDescent="0.3">
      <c r="A473" t="s">
        <v>2031</v>
      </c>
      <c r="B473" s="31" t="s">
        <v>958</v>
      </c>
      <c r="C473" t="s">
        <v>959</v>
      </c>
      <c r="D473" t="s">
        <v>2032</v>
      </c>
      <c r="E473" t="s">
        <v>1060</v>
      </c>
      <c r="F473">
        <v>0.94710000000000005</v>
      </c>
      <c r="G473" s="77">
        <v>0</v>
      </c>
      <c r="H473" s="77">
        <v>0</v>
      </c>
      <c r="I473" t="s">
        <v>1664</v>
      </c>
      <c r="J473">
        <v>10898209</v>
      </c>
      <c r="K473" s="43">
        <v>0</v>
      </c>
      <c r="L473" s="43">
        <v>0</v>
      </c>
      <c r="M473" s="43">
        <v>0</v>
      </c>
      <c r="N473" s="44">
        <v>0</v>
      </c>
      <c r="O473" s="43">
        <v>0</v>
      </c>
      <c r="P473" s="43">
        <v>0</v>
      </c>
      <c r="Q473" s="43">
        <v>0</v>
      </c>
      <c r="R473" s="44">
        <v>0</v>
      </c>
      <c r="S473" s="43">
        <v>0</v>
      </c>
      <c r="T473" s="43">
        <v>0</v>
      </c>
      <c r="U473" s="43">
        <v>0</v>
      </c>
      <c r="V473" s="44">
        <v>0</v>
      </c>
    </row>
    <row r="474" spans="1:22" x14ac:dyDescent="0.3">
      <c r="A474" t="s">
        <v>2033</v>
      </c>
      <c r="B474" s="31" t="s">
        <v>53</v>
      </c>
      <c r="C474" t="s">
        <v>54</v>
      </c>
      <c r="D474" t="s">
        <v>2034</v>
      </c>
      <c r="E474" t="s">
        <v>1060</v>
      </c>
      <c r="F474">
        <v>0.9778</v>
      </c>
      <c r="G474" s="77">
        <v>0</v>
      </c>
      <c r="H474" s="77">
        <v>0</v>
      </c>
      <c r="I474" t="s">
        <v>1664</v>
      </c>
      <c r="J474">
        <v>11158772</v>
      </c>
      <c r="K474" s="43">
        <v>0</v>
      </c>
      <c r="L474" s="43">
        <v>0</v>
      </c>
      <c r="M474" s="43">
        <v>0</v>
      </c>
      <c r="N474" s="44">
        <v>0</v>
      </c>
      <c r="O474" s="43">
        <v>0</v>
      </c>
      <c r="P474" s="43">
        <v>0</v>
      </c>
      <c r="Q474" s="43">
        <v>0</v>
      </c>
      <c r="R474" s="44">
        <v>0</v>
      </c>
      <c r="S474" s="43">
        <v>0</v>
      </c>
      <c r="T474" s="43">
        <v>0</v>
      </c>
      <c r="U474" s="43">
        <v>0</v>
      </c>
      <c r="V474" s="44">
        <v>0</v>
      </c>
    </row>
    <row r="475" spans="1:22" x14ac:dyDescent="0.3">
      <c r="A475" t="s">
        <v>2035</v>
      </c>
      <c r="B475" s="31" t="s">
        <v>460</v>
      </c>
      <c r="C475" t="s">
        <v>461</v>
      </c>
      <c r="D475" t="s">
        <v>2036</v>
      </c>
      <c r="E475" t="s">
        <v>1060</v>
      </c>
      <c r="F475">
        <v>0.98880000000000001</v>
      </c>
      <c r="G475" s="77">
        <v>0</v>
      </c>
      <c r="H475" s="77">
        <v>0</v>
      </c>
      <c r="I475" t="s">
        <v>1064</v>
      </c>
      <c r="J475">
        <v>138395011</v>
      </c>
      <c r="K475" s="43">
        <v>0</v>
      </c>
      <c r="L475" s="43">
        <v>0</v>
      </c>
      <c r="M475" s="43">
        <v>0</v>
      </c>
      <c r="N475" s="44">
        <v>0</v>
      </c>
      <c r="O475" s="43">
        <v>0</v>
      </c>
      <c r="P475" s="43">
        <v>0</v>
      </c>
      <c r="Q475" s="43">
        <v>0</v>
      </c>
      <c r="R475" s="44">
        <v>0</v>
      </c>
      <c r="S475" s="43">
        <v>0</v>
      </c>
      <c r="T475" s="43">
        <v>0</v>
      </c>
      <c r="U475" s="43">
        <v>0</v>
      </c>
      <c r="V475" s="44">
        <v>0</v>
      </c>
    </row>
    <row r="476" spans="1:22" x14ac:dyDescent="0.3">
      <c r="A476" t="s">
        <v>2037</v>
      </c>
      <c r="B476" s="31" t="s">
        <v>69</v>
      </c>
      <c r="C476" t="s">
        <v>70</v>
      </c>
      <c r="D476" t="s">
        <v>2038</v>
      </c>
      <c r="E476" t="s">
        <v>1060</v>
      </c>
      <c r="F476">
        <v>0.92379999999999995</v>
      </c>
      <c r="G476" s="77">
        <v>0</v>
      </c>
      <c r="H476" s="77">
        <v>0</v>
      </c>
      <c r="I476" t="s">
        <v>1664</v>
      </c>
      <c r="J476">
        <v>71751282</v>
      </c>
      <c r="K476" s="43">
        <v>0</v>
      </c>
      <c r="L476" s="43">
        <v>7</v>
      </c>
      <c r="M476" s="43">
        <v>0</v>
      </c>
      <c r="N476" s="44">
        <v>7</v>
      </c>
      <c r="O476" s="43">
        <v>0</v>
      </c>
      <c r="P476" s="43">
        <v>5</v>
      </c>
      <c r="Q476" s="43">
        <v>0</v>
      </c>
      <c r="R476" s="44">
        <v>5</v>
      </c>
      <c r="S476" s="43">
        <v>0</v>
      </c>
      <c r="T476" s="43">
        <v>2</v>
      </c>
      <c r="U476" s="43">
        <v>0</v>
      </c>
      <c r="V476" s="44">
        <v>2</v>
      </c>
    </row>
    <row r="477" spans="1:22" x14ac:dyDescent="0.3">
      <c r="A477" t="s">
        <v>2039</v>
      </c>
      <c r="B477" s="31" t="s">
        <v>312</v>
      </c>
      <c r="C477" t="s">
        <v>313</v>
      </c>
      <c r="D477" t="s">
        <v>2040</v>
      </c>
      <c r="E477" t="s">
        <v>1119</v>
      </c>
      <c r="F477">
        <v>0.88390000000000002</v>
      </c>
      <c r="G477" s="77">
        <v>0</v>
      </c>
      <c r="H477" s="77">
        <v>0</v>
      </c>
      <c r="I477" t="s">
        <v>1061</v>
      </c>
      <c r="J477">
        <v>33121</v>
      </c>
      <c r="K477" s="43">
        <v>0</v>
      </c>
      <c r="L477" s="43">
        <v>1</v>
      </c>
      <c r="M477" s="43">
        <v>19</v>
      </c>
      <c r="N477" s="44">
        <v>20</v>
      </c>
      <c r="O477" s="43">
        <v>0</v>
      </c>
      <c r="P477" s="43">
        <v>1</v>
      </c>
      <c r="Q477" s="43">
        <v>2</v>
      </c>
      <c r="R477" s="44">
        <v>3</v>
      </c>
      <c r="S477" s="43">
        <v>0</v>
      </c>
      <c r="T477" s="43">
        <v>1</v>
      </c>
      <c r="U477" s="43">
        <v>2</v>
      </c>
      <c r="V477" s="44">
        <v>3</v>
      </c>
    </row>
    <row r="478" spans="1:22" x14ac:dyDescent="0.3">
      <c r="A478" t="s">
        <v>2041</v>
      </c>
      <c r="B478" s="31" t="s">
        <v>134</v>
      </c>
      <c r="C478" t="s">
        <v>135</v>
      </c>
      <c r="D478" t="s">
        <v>2042</v>
      </c>
      <c r="E478" t="s">
        <v>1119</v>
      </c>
      <c r="G478" s="77">
        <v>1</v>
      </c>
      <c r="H478" s="77">
        <v>0</v>
      </c>
      <c r="I478" t="s">
        <v>1057</v>
      </c>
      <c r="J478" t="s">
        <v>1240</v>
      </c>
      <c r="K478" s="43">
        <v>0</v>
      </c>
      <c r="L478" s="43">
        <v>0</v>
      </c>
      <c r="M478" s="43">
        <v>0</v>
      </c>
      <c r="N478" s="44">
        <v>0</v>
      </c>
      <c r="O478" s="43">
        <v>0</v>
      </c>
      <c r="P478" s="43">
        <v>0</v>
      </c>
      <c r="Q478" s="43">
        <v>0</v>
      </c>
      <c r="R478" s="44">
        <v>0</v>
      </c>
      <c r="S478" s="43">
        <v>0</v>
      </c>
      <c r="T478" s="43">
        <v>0</v>
      </c>
      <c r="U478" s="43">
        <v>0</v>
      </c>
      <c r="V478" s="44">
        <v>0</v>
      </c>
    </row>
    <row r="479" spans="1:22" x14ac:dyDescent="0.3">
      <c r="A479" t="s">
        <v>2043</v>
      </c>
      <c r="B479" s="31" t="s">
        <v>736</v>
      </c>
      <c r="C479" t="s">
        <v>737</v>
      </c>
      <c r="D479" t="s">
        <v>2044</v>
      </c>
      <c r="E479" t="s">
        <v>1119</v>
      </c>
      <c r="F479">
        <v>0.90480000000000005</v>
      </c>
      <c r="G479" s="77">
        <v>0</v>
      </c>
      <c r="H479" s="77">
        <v>0</v>
      </c>
      <c r="I479" t="s">
        <v>1064</v>
      </c>
      <c r="J479">
        <v>102197172</v>
      </c>
      <c r="K479" s="43">
        <v>0</v>
      </c>
      <c r="L479" s="43">
        <v>0</v>
      </c>
      <c r="M479" s="43">
        <v>0</v>
      </c>
      <c r="N479" s="44">
        <v>0</v>
      </c>
      <c r="O479" s="43">
        <v>0</v>
      </c>
      <c r="P479" s="43">
        <v>0</v>
      </c>
      <c r="Q479" s="43">
        <v>0</v>
      </c>
      <c r="R479" s="44">
        <v>0</v>
      </c>
      <c r="S479" s="43">
        <v>0</v>
      </c>
      <c r="T479" s="43">
        <v>0</v>
      </c>
      <c r="U479" s="43">
        <v>0</v>
      </c>
      <c r="V479" s="44">
        <v>0</v>
      </c>
    </row>
    <row r="480" spans="1:22" x14ac:dyDescent="0.3">
      <c r="A480" t="s">
        <v>2045</v>
      </c>
      <c r="B480" s="31" t="s">
        <v>146</v>
      </c>
      <c r="C480" t="s">
        <v>147</v>
      </c>
      <c r="D480" t="s">
        <v>2046</v>
      </c>
      <c r="E480" t="s">
        <v>1119</v>
      </c>
      <c r="G480" s="77">
        <v>1</v>
      </c>
      <c r="H480" s="77">
        <v>0</v>
      </c>
      <c r="I480" t="s">
        <v>1057</v>
      </c>
      <c r="J480" t="s">
        <v>1240</v>
      </c>
      <c r="K480" s="43">
        <v>0</v>
      </c>
      <c r="L480" s="43">
        <v>0</v>
      </c>
      <c r="M480" s="43">
        <v>0</v>
      </c>
      <c r="N480" s="44">
        <v>0</v>
      </c>
      <c r="O480" s="43">
        <v>0</v>
      </c>
      <c r="P480" s="43">
        <v>0</v>
      </c>
      <c r="Q480" s="43">
        <v>0</v>
      </c>
      <c r="R480" s="44">
        <v>0</v>
      </c>
      <c r="S480" s="43">
        <v>0</v>
      </c>
      <c r="T480" s="43">
        <v>0</v>
      </c>
      <c r="U480" s="43">
        <v>0</v>
      </c>
      <c r="V480" s="44">
        <v>0</v>
      </c>
    </row>
    <row r="481" spans="1:22" x14ac:dyDescent="0.3">
      <c r="A481" t="s">
        <v>2047</v>
      </c>
      <c r="B481" s="31" t="s">
        <v>148</v>
      </c>
      <c r="C481" t="s">
        <v>149</v>
      </c>
      <c r="D481" t="s">
        <v>2048</v>
      </c>
      <c r="E481" t="s">
        <v>1119</v>
      </c>
      <c r="G481" s="77">
        <v>1</v>
      </c>
      <c r="H481" s="77">
        <v>0</v>
      </c>
      <c r="I481" t="s">
        <v>1057</v>
      </c>
      <c r="J481" t="s">
        <v>1240</v>
      </c>
      <c r="K481" s="43">
        <v>0</v>
      </c>
      <c r="L481" s="43">
        <v>0</v>
      </c>
      <c r="M481" s="43">
        <v>0</v>
      </c>
      <c r="N481" s="44">
        <v>0</v>
      </c>
      <c r="O481" s="43">
        <v>0</v>
      </c>
      <c r="P481" s="43">
        <v>0</v>
      </c>
      <c r="Q481" s="43">
        <v>0</v>
      </c>
      <c r="R481" s="44">
        <v>0</v>
      </c>
      <c r="S481" s="43">
        <v>0</v>
      </c>
      <c r="T481" s="43">
        <v>0</v>
      </c>
      <c r="U481" s="43">
        <v>0</v>
      </c>
      <c r="V481" s="44">
        <v>0</v>
      </c>
    </row>
    <row r="482" spans="1:22" x14ac:dyDescent="0.3">
      <c r="A482" t="s">
        <v>2049</v>
      </c>
      <c r="B482" s="31" t="s">
        <v>150</v>
      </c>
      <c r="C482" t="s">
        <v>151</v>
      </c>
      <c r="D482" t="s">
        <v>2050</v>
      </c>
      <c r="E482" t="s">
        <v>1119</v>
      </c>
      <c r="G482" s="77">
        <v>1</v>
      </c>
      <c r="H482" s="77">
        <v>0</v>
      </c>
      <c r="I482" t="s">
        <v>1057</v>
      </c>
      <c r="J482" t="s">
        <v>1240</v>
      </c>
      <c r="K482" s="43">
        <v>0</v>
      </c>
      <c r="L482" s="43">
        <v>0</v>
      </c>
      <c r="M482" s="43">
        <v>0</v>
      </c>
      <c r="N482" s="44">
        <v>0</v>
      </c>
      <c r="O482" s="43">
        <v>0</v>
      </c>
      <c r="P482" s="43">
        <v>0</v>
      </c>
      <c r="Q482" s="43">
        <v>0</v>
      </c>
      <c r="R482" s="44">
        <v>0</v>
      </c>
      <c r="S482" s="43">
        <v>0</v>
      </c>
      <c r="T482" s="43">
        <v>0</v>
      </c>
      <c r="U482" s="43">
        <v>0</v>
      </c>
      <c r="V482" s="44">
        <v>0</v>
      </c>
    </row>
    <row r="483" spans="1:22" x14ac:dyDescent="0.3">
      <c r="A483" t="s">
        <v>2051</v>
      </c>
      <c r="B483" s="31" t="s">
        <v>935</v>
      </c>
      <c r="C483" t="s">
        <v>936</v>
      </c>
      <c r="D483" t="s">
        <v>2052</v>
      </c>
      <c r="E483" t="s">
        <v>1119</v>
      </c>
      <c r="F483">
        <v>0.93210000000000004</v>
      </c>
      <c r="G483" s="77">
        <v>0</v>
      </c>
      <c r="H483" s="77">
        <v>0</v>
      </c>
      <c r="I483" t="s">
        <v>1057</v>
      </c>
      <c r="J483">
        <v>6537498</v>
      </c>
      <c r="K483" s="43">
        <v>12</v>
      </c>
      <c r="L483" s="43">
        <v>6</v>
      </c>
      <c r="M483" s="43">
        <v>0</v>
      </c>
      <c r="N483" s="44">
        <v>18</v>
      </c>
      <c r="O483" s="43">
        <v>6</v>
      </c>
      <c r="P483" s="43">
        <v>4</v>
      </c>
      <c r="Q483" s="43">
        <v>0</v>
      </c>
      <c r="R483" s="44">
        <v>10</v>
      </c>
      <c r="S483" s="43">
        <v>6</v>
      </c>
      <c r="T483" s="43">
        <v>1</v>
      </c>
      <c r="U483" s="43">
        <v>0</v>
      </c>
      <c r="V483" s="44">
        <v>7</v>
      </c>
    </row>
    <row r="484" spans="1:22" x14ac:dyDescent="0.3">
      <c r="A484" t="s">
        <v>2053</v>
      </c>
      <c r="B484" s="31" t="s">
        <v>251</v>
      </c>
      <c r="C484" t="s">
        <v>252</v>
      </c>
      <c r="D484" t="s">
        <v>2054</v>
      </c>
      <c r="E484" t="s">
        <v>1119</v>
      </c>
      <c r="G484" s="77">
        <v>1</v>
      </c>
      <c r="H484" s="77">
        <v>0</v>
      </c>
      <c r="I484" t="s">
        <v>1057</v>
      </c>
      <c r="J484" t="s">
        <v>1240</v>
      </c>
      <c r="K484" s="43">
        <v>0</v>
      </c>
      <c r="L484" s="43">
        <v>0</v>
      </c>
      <c r="M484" s="43">
        <v>0</v>
      </c>
      <c r="N484" s="44">
        <v>0</v>
      </c>
      <c r="O484" s="43">
        <v>0</v>
      </c>
      <c r="P484" s="43">
        <v>0</v>
      </c>
      <c r="Q484" s="43">
        <v>0</v>
      </c>
      <c r="R484" s="44">
        <v>0</v>
      </c>
      <c r="S484" s="43">
        <v>0</v>
      </c>
      <c r="T484" s="43">
        <v>0</v>
      </c>
      <c r="U484" s="43">
        <v>0</v>
      </c>
      <c r="V484" s="44">
        <v>0</v>
      </c>
    </row>
    <row r="485" spans="1:22" x14ac:dyDescent="0.3">
      <c r="A485" t="s">
        <v>2055</v>
      </c>
      <c r="B485" s="31" t="s">
        <v>253</v>
      </c>
      <c r="C485" t="s">
        <v>254</v>
      </c>
      <c r="D485" t="s">
        <v>2056</v>
      </c>
      <c r="E485" t="s">
        <v>1119</v>
      </c>
      <c r="G485" s="77">
        <v>1</v>
      </c>
      <c r="H485" s="77">
        <v>0</v>
      </c>
      <c r="I485" t="s">
        <v>1057</v>
      </c>
      <c r="J485" t="s">
        <v>1240</v>
      </c>
      <c r="K485" s="43">
        <v>0</v>
      </c>
      <c r="L485" s="43">
        <v>0</v>
      </c>
      <c r="M485" s="43">
        <v>0</v>
      </c>
      <c r="N485" s="44">
        <v>0</v>
      </c>
      <c r="O485" s="43">
        <v>0</v>
      </c>
      <c r="P485" s="43">
        <v>0</v>
      </c>
      <c r="Q485" s="43">
        <v>0</v>
      </c>
      <c r="R485" s="44">
        <v>0</v>
      </c>
      <c r="S485" s="43">
        <v>0</v>
      </c>
      <c r="T485" s="43">
        <v>0</v>
      </c>
      <c r="U485" s="43">
        <v>0</v>
      </c>
      <c r="V485" s="44">
        <v>0</v>
      </c>
    </row>
    <row r="486" spans="1:22" x14ac:dyDescent="0.3">
      <c r="A486" t="s">
        <v>2057</v>
      </c>
      <c r="B486" s="31" t="s">
        <v>255</v>
      </c>
      <c r="C486" t="s">
        <v>256</v>
      </c>
      <c r="D486" t="s">
        <v>2058</v>
      </c>
      <c r="E486" t="s">
        <v>1119</v>
      </c>
      <c r="G486" s="77">
        <v>1</v>
      </c>
      <c r="H486" s="77">
        <v>0</v>
      </c>
      <c r="I486" t="s">
        <v>1057</v>
      </c>
      <c r="J486" t="s">
        <v>1240</v>
      </c>
      <c r="K486" s="43">
        <v>0</v>
      </c>
      <c r="L486" s="43">
        <v>0</v>
      </c>
      <c r="M486" s="43">
        <v>0</v>
      </c>
      <c r="N486" s="44">
        <v>0</v>
      </c>
      <c r="O486" s="43">
        <v>0</v>
      </c>
      <c r="P486" s="43">
        <v>0</v>
      </c>
      <c r="Q486" s="43">
        <v>0</v>
      </c>
      <c r="R486" s="44">
        <v>0</v>
      </c>
      <c r="S486" s="43">
        <v>0</v>
      </c>
      <c r="T486" s="43">
        <v>0</v>
      </c>
      <c r="U486" s="43">
        <v>0</v>
      </c>
      <c r="V486" s="44">
        <v>0</v>
      </c>
    </row>
    <row r="487" spans="1:22" x14ac:dyDescent="0.3">
      <c r="A487" t="s">
        <v>2059</v>
      </c>
      <c r="B487" s="31" t="s">
        <v>257</v>
      </c>
      <c r="C487" t="s">
        <v>258</v>
      </c>
      <c r="D487" t="s">
        <v>2060</v>
      </c>
      <c r="E487" t="s">
        <v>1119</v>
      </c>
      <c r="G487" s="77">
        <v>1</v>
      </c>
      <c r="H487" s="77">
        <v>0</v>
      </c>
      <c r="I487" t="s">
        <v>1057</v>
      </c>
      <c r="J487" t="s">
        <v>1240</v>
      </c>
      <c r="K487" s="43">
        <v>0</v>
      </c>
      <c r="L487" s="43">
        <v>0</v>
      </c>
      <c r="M487" s="43">
        <v>0</v>
      </c>
      <c r="N487" s="44">
        <v>0</v>
      </c>
      <c r="O487" s="43">
        <v>0</v>
      </c>
      <c r="P487" s="43">
        <v>0</v>
      </c>
      <c r="Q487" s="43">
        <v>0</v>
      </c>
      <c r="R487" s="44">
        <v>0</v>
      </c>
      <c r="S487" s="43">
        <v>0</v>
      </c>
      <c r="T487" s="43">
        <v>0</v>
      </c>
      <c r="U487" s="43">
        <v>0</v>
      </c>
      <c r="V487" s="44">
        <v>0</v>
      </c>
    </row>
    <row r="488" spans="1:22" x14ac:dyDescent="0.3">
      <c r="A488" t="s">
        <v>2061</v>
      </c>
      <c r="B488" s="31" t="s">
        <v>259</v>
      </c>
      <c r="C488" t="s">
        <v>260</v>
      </c>
      <c r="D488" t="s">
        <v>2062</v>
      </c>
      <c r="E488" t="s">
        <v>1119</v>
      </c>
      <c r="G488" s="77">
        <v>1</v>
      </c>
      <c r="H488" s="77">
        <v>0</v>
      </c>
      <c r="I488" t="s">
        <v>1057</v>
      </c>
      <c r="J488" t="s">
        <v>1240</v>
      </c>
      <c r="K488" s="43">
        <v>0</v>
      </c>
      <c r="L488" s="43">
        <v>0</v>
      </c>
      <c r="M488" s="43">
        <v>0</v>
      </c>
      <c r="N488" s="44">
        <v>0</v>
      </c>
      <c r="O488" s="43">
        <v>0</v>
      </c>
      <c r="P488" s="43">
        <v>0</v>
      </c>
      <c r="Q488" s="43">
        <v>0</v>
      </c>
      <c r="R488" s="44">
        <v>0</v>
      </c>
      <c r="S488" s="43">
        <v>0</v>
      </c>
      <c r="T488" s="43">
        <v>0</v>
      </c>
      <c r="U488" s="43">
        <v>0</v>
      </c>
      <c r="V488" s="44">
        <v>0</v>
      </c>
    </row>
    <row r="489" spans="1:22" x14ac:dyDescent="0.3">
      <c r="A489" t="s">
        <v>2063</v>
      </c>
      <c r="B489" s="31" t="s">
        <v>265</v>
      </c>
      <c r="C489" t="s">
        <v>266</v>
      </c>
      <c r="D489" t="s">
        <v>2064</v>
      </c>
      <c r="E489" t="s">
        <v>1056</v>
      </c>
      <c r="F489">
        <v>0.96650000000000003</v>
      </c>
      <c r="G489" s="77">
        <v>0</v>
      </c>
      <c r="H489" s="77">
        <v>0</v>
      </c>
      <c r="I489" t="s">
        <v>1116</v>
      </c>
      <c r="J489">
        <v>3015319</v>
      </c>
      <c r="K489" s="43">
        <v>3</v>
      </c>
      <c r="L489" s="43">
        <v>57</v>
      </c>
      <c r="M489" s="43">
        <v>190</v>
      </c>
      <c r="N489" s="44">
        <v>250</v>
      </c>
      <c r="O489" s="43">
        <v>1</v>
      </c>
      <c r="P489" s="43">
        <v>26</v>
      </c>
      <c r="Q489" s="43">
        <v>101</v>
      </c>
      <c r="R489" s="44">
        <v>128</v>
      </c>
      <c r="S489" s="43">
        <v>0</v>
      </c>
      <c r="T489" s="43">
        <v>19</v>
      </c>
      <c r="U489" s="43">
        <v>53</v>
      </c>
      <c r="V489" s="44">
        <v>72</v>
      </c>
    </row>
    <row r="490" spans="1:22" x14ac:dyDescent="0.3">
      <c r="A490" t="s">
        <v>2065</v>
      </c>
      <c r="B490" s="31" t="s">
        <v>823</v>
      </c>
      <c r="C490" t="s">
        <v>824</v>
      </c>
      <c r="D490" t="s">
        <v>2066</v>
      </c>
      <c r="E490" t="s">
        <v>1119</v>
      </c>
      <c r="F490">
        <v>0.95630000000000004</v>
      </c>
      <c r="G490" s="77">
        <v>0</v>
      </c>
      <c r="H490" s="77">
        <v>0</v>
      </c>
      <c r="I490" t="s">
        <v>1064</v>
      </c>
      <c r="J490">
        <v>92296</v>
      </c>
      <c r="K490" s="43">
        <v>0</v>
      </c>
      <c r="L490" s="43">
        <v>0</v>
      </c>
      <c r="M490" s="43">
        <v>0</v>
      </c>
      <c r="N490" s="44">
        <v>0</v>
      </c>
      <c r="O490" s="43">
        <v>0</v>
      </c>
      <c r="P490" s="43">
        <v>0</v>
      </c>
      <c r="Q490" s="43">
        <v>0</v>
      </c>
      <c r="R490" s="44">
        <v>0</v>
      </c>
      <c r="S490" s="43">
        <v>0</v>
      </c>
      <c r="T490" s="43">
        <v>0</v>
      </c>
      <c r="U490" s="43">
        <v>0</v>
      </c>
      <c r="V490" s="44">
        <v>0</v>
      </c>
    </row>
    <row r="491" spans="1:22" x14ac:dyDescent="0.3">
      <c r="A491" t="s">
        <v>2067</v>
      </c>
      <c r="B491" s="31" t="s">
        <v>986</v>
      </c>
      <c r="C491" t="s">
        <v>987</v>
      </c>
      <c r="D491" t="s">
        <v>2068</v>
      </c>
      <c r="E491" t="s">
        <v>1056</v>
      </c>
      <c r="G491" s="77">
        <v>1</v>
      </c>
      <c r="H491" s="77">
        <v>0</v>
      </c>
      <c r="I491" t="s">
        <v>1057</v>
      </c>
      <c r="J491" t="s">
        <v>1240</v>
      </c>
      <c r="K491" s="43">
        <v>0</v>
      </c>
      <c r="L491" s="43">
        <v>0</v>
      </c>
      <c r="M491" s="43">
        <v>0</v>
      </c>
      <c r="N491" s="44">
        <v>0</v>
      </c>
      <c r="O491" s="43">
        <v>0</v>
      </c>
      <c r="P491" s="43">
        <v>0</v>
      </c>
      <c r="Q491" s="43">
        <v>0</v>
      </c>
      <c r="R491" s="44">
        <v>0</v>
      </c>
      <c r="S491" s="43">
        <v>0</v>
      </c>
      <c r="T491" s="43">
        <v>0</v>
      </c>
      <c r="U491" s="43">
        <v>0</v>
      </c>
      <c r="V491" s="44">
        <v>0</v>
      </c>
    </row>
    <row r="492" spans="1:22" x14ac:dyDescent="0.3">
      <c r="A492" t="s">
        <v>2069</v>
      </c>
      <c r="B492" s="31" t="s">
        <v>988</v>
      </c>
      <c r="C492" t="s">
        <v>989</v>
      </c>
      <c r="D492" t="s">
        <v>2070</v>
      </c>
      <c r="E492" t="s">
        <v>1056</v>
      </c>
      <c r="G492" s="77">
        <v>1</v>
      </c>
      <c r="H492" s="77">
        <v>0</v>
      </c>
      <c r="I492" t="s">
        <v>1057</v>
      </c>
      <c r="J492" t="s">
        <v>1240</v>
      </c>
      <c r="K492" s="43">
        <v>0</v>
      </c>
      <c r="L492" s="43">
        <v>0</v>
      </c>
      <c r="M492" s="43">
        <v>0</v>
      </c>
      <c r="N492" s="44">
        <v>0</v>
      </c>
      <c r="O492" s="43">
        <v>0</v>
      </c>
      <c r="P492" s="43">
        <v>0</v>
      </c>
      <c r="Q492" s="43">
        <v>0</v>
      </c>
      <c r="R492" s="44">
        <v>0</v>
      </c>
      <c r="S492" s="43">
        <v>0</v>
      </c>
      <c r="T492" s="43">
        <v>0</v>
      </c>
      <c r="U492" s="43">
        <v>0</v>
      </c>
      <c r="V492" s="44">
        <v>0</v>
      </c>
    </row>
    <row r="493" spans="1:22" x14ac:dyDescent="0.3">
      <c r="A493" t="s">
        <v>2071</v>
      </c>
      <c r="B493" s="31" t="s">
        <v>990</v>
      </c>
      <c r="C493" t="s">
        <v>991</v>
      </c>
      <c r="D493" t="s">
        <v>2072</v>
      </c>
      <c r="F493">
        <v>0.96760000000000002</v>
      </c>
      <c r="G493" s="77">
        <v>0</v>
      </c>
      <c r="H493" s="77">
        <v>0</v>
      </c>
      <c r="I493" t="s">
        <v>1064</v>
      </c>
      <c r="J493">
        <v>38388</v>
      </c>
      <c r="K493" s="43">
        <v>59</v>
      </c>
      <c r="L493" s="43">
        <v>814</v>
      </c>
      <c r="M493" s="43">
        <v>2221</v>
      </c>
      <c r="N493" s="44">
        <v>3094</v>
      </c>
      <c r="O493" s="43">
        <v>40</v>
      </c>
      <c r="P493" s="43">
        <v>136</v>
      </c>
      <c r="Q493" s="43">
        <v>264</v>
      </c>
      <c r="R493" s="44">
        <v>440</v>
      </c>
      <c r="S493" s="43">
        <v>10</v>
      </c>
      <c r="T493" s="43">
        <v>66</v>
      </c>
      <c r="U493" s="43">
        <v>99</v>
      </c>
      <c r="V493" s="44">
        <v>175</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64983-925C-4D48-AEE7-7E41D2674810}">
  <dimension ref="A1:AF141"/>
  <sheetViews>
    <sheetView workbookViewId="0"/>
  </sheetViews>
  <sheetFormatPr defaultRowHeight="14.4" x14ac:dyDescent="0.3"/>
  <sheetData>
    <row r="1" spans="1:32" x14ac:dyDescent="0.3">
      <c r="A1" s="50" t="s">
        <v>2096</v>
      </c>
      <c r="B1" s="50" t="s">
        <v>2097</v>
      </c>
      <c r="C1" s="50" t="s">
        <v>2098</v>
      </c>
      <c r="D1" s="50" t="str">
        <f>AF1</f>
        <v>Total</v>
      </c>
      <c r="E1" s="50" t="s">
        <v>2099</v>
      </c>
      <c r="F1" s="50" t="s">
        <v>2100</v>
      </c>
      <c r="G1" s="50" t="s">
        <v>2101</v>
      </c>
      <c r="H1" s="50" t="s">
        <v>2102</v>
      </c>
      <c r="I1" s="50" t="s">
        <v>2103</v>
      </c>
      <c r="J1" s="50" t="s">
        <v>2104</v>
      </c>
      <c r="K1" s="50" t="s">
        <v>2105</v>
      </c>
      <c r="L1" s="50" t="s">
        <v>2106</v>
      </c>
      <c r="M1" s="50" t="s">
        <v>2107</v>
      </c>
      <c r="N1" s="50" t="s">
        <v>2108</v>
      </c>
      <c r="O1" s="50" t="s">
        <v>2109</v>
      </c>
      <c r="P1" s="50" t="s">
        <v>2110</v>
      </c>
      <c r="Q1" s="50" t="s">
        <v>2111</v>
      </c>
      <c r="R1" s="50" t="s">
        <v>2112</v>
      </c>
      <c r="S1" s="50" t="s">
        <v>2113</v>
      </c>
      <c r="T1" s="50" t="s">
        <v>2114</v>
      </c>
      <c r="U1" s="50" t="s">
        <v>2115</v>
      </c>
      <c r="V1" s="50" t="s">
        <v>2116</v>
      </c>
      <c r="W1" s="50" t="s">
        <v>2117</v>
      </c>
      <c r="X1" s="50" t="s">
        <v>2118</v>
      </c>
      <c r="Y1" s="50" t="s">
        <v>2119</v>
      </c>
      <c r="Z1" s="50" t="s">
        <v>2120</v>
      </c>
      <c r="AA1" s="50" t="s">
        <v>2121</v>
      </c>
      <c r="AB1" s="50" t="s">
        <v>2122</v>
      </c>
      <c r="AC1" s="50" t="s">
        <v>2123</v>
      </c>
      <c r="AD1" s="50" t="s">
        <v>2124</v>
      </c>
      <c r="AE1" s="50" t="s">
        <v>2125</v>
      </c>
      <c r="AF1" s="51" t="s">
        <v>2087</v>
      </c>
    </row>
    <row r="2" spans="1:32" x14ac:dyDescent="0.3">
      <c r="A2" s="52" t="s">
        <v>2126</v>
      </c>
      <c r="B2" s="53" t="s">
        <v>2127</v>
      </c>
      <c r="C2" s="53" t="s">
        <v>2127</v>
      </c>
      <c r="D2" s="50">
        <f t="shared" ref="D2:D65" si="0">AF2</f>
        <v>12</v>
      </c>
      <c r="E2" s="52" t="s">
        <v>2128</v>
      </c>
      <c r="F2" s="52" t="s">
        <v>2128</v>
      </c>
      <c r="G2" s="52"/>
      <c r="H2" s="52" t="s">
        <v>2128</v>
      </c>
      <c r="I2" s="52"/>
      <c r="J2" s="52"/>
      <c r="K2" s="52"/>
      <c r="L2" s="52" t="s">
        <v>2128</v>
      </c>
      <c r="M2" s="52"/>
      <c r="N2" s="52" t="s">
        <v>2128</v>
      </c>
      <c r="O2" s="52" t="s">
        <v>2128</v>
      </c>
      <c r="P2" s="52"/>
      <c r="Q2" s="52"/>
      <c r="R2" s="52" t="s">
        <v>2128</v>
      </c>
      <c r="S2" s="52" t="s">
        <v>2128</v>
      </c>
      <c r="T2" s="52" t="s">
        <v>2128</v>
      </c>
      <c r="U2" s="52"/>
      <c r="V2" s="52" t="s">
        <v>2128</v>
      </c>
      <c r="W2" s="52"/>
      <c r="X2" s="52" t="s">
        <v>2128</v>
      </c>
      <c r="Y2" s="52"/>
      <c r="Z2" s="52"/>
      <c r="AA2" s="52"/>
      <c r="AB2" s="52"/>
      <c r="AC2" s="52" t="s">
        <v>2128</v>
      </c>
      <c r="AD2" s="52"/>
      <c r="AE2" s="52"/>
      <c r="AF2" s="54">
        <f>COUNTIF($E2:$AE2,"X")</f>
        <v>12</v>
      </c>
    </row>
    <row r="3" spans="1:32" x14ac:dyDescent="0.3">
      <c r="A3" s="52" t="s">
        <v>1626</v>
      </c>
      <c r="B3" s="52" t="s">
        <v>71</v>
      </c>
      <c r="C3" s="52" t="s">
        <v>1061</v>
      </c>
      <c r="D3" s="50">
        <f t="shared" si="0"/>
        <v>2</v>
      </c>
      <c r="E3" s="52"/>
      <c r="F3" s="52"/>
      <c r="G3" s="52"/>
      <c r="H3" s="52" t="s">
        <v>2128</v>
      </c>
      <c r="I3" s="52"/>
      <c r="J3" s="52"/>
      <c r="K3" s="52"/>
      <c r="L3" s="52"/>
      <c r="M3" s="52" t="s">
        <v>2128</v>
      </c>
      <c r="N3" s="52"/>
      <c r="O3" s="52"/>
      <c r="P3" s="52"/>
      <c r="Q3" s="52"/>
      <c r="R3" s="52"/>
      <c r="S3" s="52"/>
      <c r="T3" s="52"/>
      <c r="U3" s="52"/>
      <c r="V3" s="52"/>
      <c r="W3" s="52"/>
      <c r="X3" s="52"/>
      <c r="Y3" s="52"/>
      <c r="Z3" s="52"/>
      <c r="AA3" s="52"/>
      <c r="AB3" s="52"/>
      <c r="AC3" s="52"/>
      <c r="AD3" s="52"/>
      <c r="AE3" s="52"/>
      <c r="AF3" s="54">
        <f t="shared" ref="AF3:AF66" si="1">COUNTIF($E3:$AE3,"X")</f>
        <v>2</v>
      </c>
    </row>
    <row r="4" spans="1:32" x14ac:dyDescent="0.3">
      <c r="A4" s="52" t="s">
        <v>114</v>
      </c>
      <c r="B4" s="52" t="s">
        <v>113</v>
      </c>
      <c r="C4" s="52" t="s">
        <v>1061</v>
      </c>
      <c r="D4" s="50">
        <f t="shared" si="0"/>
        <v>2</v>
      </c>
      <c r="E4" s="52"/>
      <c r="F4" s="52"/>
      <c r="G4" s="52"/>
      <c r="H4" s="52" t="s">
        <v>2128</v>
      </c>
      <c r="I4" s="52"/>
      <c r="J4" s="52"/>
      <c r="K4" s="52"/>
      <c r="L4" s="52"/>
      <c r="M4" s="52" t="s">
        <v>2128</v>
      </c>
      <c r="N4" s="52"/>
      <c r="O4" s="52"/>
      <c r="P4" s="52"/>
      <c r="Q4" s="52"/>
      <c r="R4" s="52"/>
      <c r="S4" s="52"/>
      <c r="T4" s="52"/>
      <c r="U4" s="52"/>
      <c r="V4" s="52"/>
      <c r="W4" s="52"/>
      <c r="X4" s="52"/>
      <c r="Y4" s="52"/>
      <c r="Z4" s="52"/>
      <c r="AA4" s="52"/>
      <c r="AB4" s="52"/>
      <c r="AC4" s="52"/>
      <c r="AD4" s="52"/>
      <c r="AE4" s="52"/>
      <c r="AF4" s="54">
        <f t="shared" si="1"/>
        <v>2</v>
      </c>
    </row>
    <row r="5" spans="1:32" x14ac:dyDescent="0.3">
      <c r="A5" s="52" t="s">
        <v>116</v>
      </c>
      <c r="B5" s="52" t="s">
        <v>115</v>
      </c>
      <c r="C5" s="52" t="s">
        <v>1061</v>
      </c>
      <c r="D5" s="50">
        <f t="shared" si="0"/>
        <v>2</v>
      </c>
      <c r="E5" s="52"/>
      <c r="F5" s="52"/>
      <c r="G5" s="52"/>
      <c r="H5" s="52" t="s">
        <v>2128</v>
      </c>
      <c r="I5" s="52"/>
      <c r="J5" s="52"/>
      <c r="K5" s="52"/>
      <c r="L5" s="52"/>
      <c r="M5" s="52" t="s">
        <v>2128</v>
      </c>
      <c r="N5" s="52"/>
      <c r="O5" s="52"/>
      <c r="P5" s="52"/>
      <c r="Q5" s="52"/>
      <c r="R5" s="52"/>
      <c r="S5" s="52"/>
      <c r="T5" s="52"/>
      <c r="U5" s="52"/>
      <c r="V5" s="52"/>
      <c r="W5" s="52"/>
      <c r="X5" s="52"/>
      <c r="Y5" s="52"/>
      <c r="Z5" s="52"/>
      <c r="AA5" s="52"/>
      <c r="AB5" s="52"/>
      <c r="AC5" s="52"/>
      <c r="AD5" s="52"/>
      <c r="AE5" s="52"/>
      <c r="AF5" s="54">
        <f t="shared" si="1"/>
        <v>2</v>
      </c>
    </row>
    <row r="6" spans="1:32" x14ac:dyDescent="0.3">
      <c r="A6" s="52" t="s">
        <v>846</v>
      </c>
      <c r="B6" s="52" t="s">
        <v>1</v>
      </c>
      <c r="C6" s="52" t="s">
        <v>1061</v>
      </c>
      <c r="D6" s="50">
        <f t="shared" si="0"/>
        <v>6</v>
      </c>
      <c r="E6" s="52" t="s">
        <v>2128</v>
      </c>
      <c r="F6" s="52" t="s">
        <v>2128</v>
      </c>
      <c r="G6" s="52"/>
      <c r="H6" s="52" t="s">
        <v>2128</v>
      </c>
      <c r="I6" s="52"/>
      <c r="J6" s="52"/>
      <c r="K6" s="52"/>
      <c r="L6" s="52"/>
      <c r="M6" s="52" t="s">
        <v>2128</v>
      </c>
      <c r="N6" s="52"/>
      <c r="O6" s="52"/>
      <c r="P6" s="52"/>
      <c r="Q6" s="52"/>
      <c r="R6" s="52" t="s">
        <v>2128</v>
      </c>
      <c r="S6" s="52"/>
      <c r="T6" s="52"/>
      <c r="U6" s="52"/>
      <c r="V6" s="52"/>
      <c r="W6" s="52"/>
      <c r="X6" s="52"/>
      <c r="Y6" s="52" t="s">
        <v>2128</v>
      </c>
      <c r="Z6" s="52"/>
      <c r="AA6" s="52"/>
      <c r="AB6" s="52"/>
      <c r="AC6" s="52"/>
      <c r="AD6" s="52"/>
      <c r="AE6" s="52"/>
      <c r="AF6" s="54">
        <f t="shared" si="1"/>
        <v>6</v>
      </c>
    </row>
    <row r="7" spans="1:32" x14ac:dyDescent="0.3">
      <c r="A7" s="52" t="s">
        <v>844</v>
      </c>
      <c r="B7" s="52" t="s">
        <v>843</v>
      </c>
      <c r="C7" s="52" t="s">
        <v>1061</v>
      </c>
      <c r="D7" s="50">
        <f t="shared" si="0"/>
        <v>1</v>
      </c>
      <c r="E7" s="52" t="s">
        <v>2128</v>
      </c>
      <c r="F7" s="52"/>
      <c r="G7" s="52"/>
      <c r="H7" s="52"/>
      <c r="I7" s="52"/>
      <c r="J7" s="52"/>
      <c r="K7" s="52"/>
      <c r="L7" s="52"/>
      <c r="M7" s="52"/>
      <c r="N7" s="52"/>
      <c r="O7" s="52"/>
      <c r="P7" s="52"/>
      <c r="Q7" s="52"/>
      <c r="R7" s="52"/>
      <c r="S7" s="52"/>
      <c r="T7" s="52"/>
      <c r="U7" s="52"/>
      <c r="V7" s="52"/>
      <c r="W7" s="52"/>
      <c r="X7" s="52"/>
      <c r="Y7" s="52"/>
      <c r="Z7" s="52"/>
      <c r="AA7" s="52"/>
      <c r="AB7" s="52"/>
      <c r="AC7" s="52"/>
      <c r="AD7" s="52"/>
      <c r="AE7" s="52"/>
      <c r="AF7" s="54">
        <f t="shared" si="1"/>
        <v>1</v>
      </c>
    </row>
    <row r="8" spans="1:32" x14ac:dyDescent="0.3">
      <c r="A8" s="52" t="s">
        <v>845</v>
      </c>
      <c r="B8" s="52" t="s">
        <v>0</v>
      </c>
      <c r="C8" s="52" t="s">
        <v>1061</v>
      </c>
      <c r="D8" s="50">
        <f t="shared" si="0"/>
        <v>13</v>
      </c>
      <c r="E8" s="52" t="s">
        <v>2128</v>
      </c>
      <c r="F8" s="52"/>
      <c r="G8" s="52" t="s">
        <v>2128</v>
      </c>
      <c r="H8" s="52" t="s">
        <v>2128</v>
      </c>
      <c r="I8" s="52" t="s">
        <v>2128</v>
      </c>
      <c r="J8" s="52"/>
      <c r="K8" s="52"/>
      <c r="L8" s="52"/>
      <c r="M8" s="52" t="s">
        <v>2128</v>
      </c>
      <c r="N8" s="52"/>
      <c r="O8" s="52"/>
      <c r="P8" s="52" t="s">
        <v>2128</v>
      </c>
      <c r="Q8" s="52"/>
      <c r="R8" s="52" t="s">
        <v>2128</v>
      </c>
      <c r="S8" s="52"/>
      <c r="T8" s="52"/>
      <c r="U8" s="52" t="s">
        <v>2128</v>
      </c>
      <c r="V8" s="52"/>
      <c r="W8" s="52"/>
      <c r="X8" s="52"/>
      <c r="Y8" s="52" t="s">
        <v>2128</v>
      </c>
      <c r="Z8" s="52"/>
      <c r="AA8" s="52" t="s">
        <v>2128</v>
      </c>
      <c r="AB8" s="52" t="s">
        <v>2128</v>
      </c>
      <c r="AC8" s="52" t="s">
        <v>2128</v>
      </c>
      <c r="AD8" s="52"/>
      <c r="AE8" s="52" t="s">
        <v>2128</v>
      </c>
      <c r="AF8" s="54">
        <f t="shared" si="1"/>
        <v>13</v>
      </c>
    </row>
    <row r="9" spans="1:32" x14ac:dyDescent="0.3">
      <c r="A9" s="52" t="s">
        <v>894</v>
      </c>
      <c r="B9" s="52" t="s">
        <v>2</v>
      </c>
      <c r="C9" s="52" t="s">
        <v>1061</v>
      </c>
      <c r="D9" s="50">
        <f t="shared" si="0"/>
        <v>1</v>
      </c>
      <c r="E9" s="52"/>
      <c r="F9" s="52"/>
      <c r="G9" s="52"/>
      <c r="H9" s="52"/>
      <c r="I9" s="52"/>
      <c r="J9" s="52"/>
      <c r="K9" s="52"/>
      <c r="L9" s="52"/>
      <c r="M9" s="52"/>
      <c r="N9" s="52"/>
      <c r="O9" s="52"/>
      <c r="P9" s="52"/>
      <c r="Q9" s="52"/>
      <c r="R9" s="52" t="s">
        <v>2128</v>
      </c>
      <c r="S9" s="52"/>
      <c r="T9" s="52"/>
      <c r="U9" s="52"/>
      <c r="V9" s="52"/>
      <c r="W9" s="52"/>
      <c r="X9" s="52"/>
      <c r="Y9" s="52"/>
      <c r="Z9" s="52"/>
      <c r="AA9" s="52"/>
      <c r="AB9" s="52"/>
      <c r="AC9" s="52"/>
      <c r="AD9" s="52"/>
      <c r="AE9" s="52"/>
      <c r="AF9" s="54">
        <f t="shared" si="1"/>
        <v>1</v>
      </c>
    </row>
    <row r="10" spans="1:32" x14ac:dyDescent="0.3">
      <c r="A10" s="52" t="s">
        <v>957</v>
      </c>
      <c r="B10" s="52" t="s">
        <v>956</v>
      </c>
      <c r="C10" s="52" t="s">
        <v>1061</v>
      </c>
      <c r="D10" s="50">
        <f t="shared" si="0"/>
        <v>1</v>
      </c>
      <c r="E10" s="52"/>
      <c r="F10" s="52"/>
      <c r="G10" s="52"/>
      <c r="H10" s="52"/>
      <c r="I10" s="52"/>
      <c r="J10" s="52"/>
      <c r="K10" s="52"/>
      <c r="L10" s="52"/>
      <c r="M10" s="52"/>
      <c r="N10" s="52"/>
      <c r="O10" s="52"/>
      <c r="P10" s="52"/>
      <c r="Q10" s="52"/>
      <c r="R10" s="52"/>
      <c r="S10" s="52"/>
      <c r="T10" s="52"/>
      <c r="U10" s="52"/>
      <c r="V10" s="52"/>
      <c r="W10" s="52"/>
      <c r="X10" s="52"/>
      <c r="Y10" s="52"/>
      <c r="Z10" s="52" t="s">
        <v>2128</v>
      </c>
      <c r="AA10" s="52"/>
      <c r="AB10" s="52"/>
      <c r="AC10" s="52"/>
      <c r="AD10" s="52"/>
      <c r="AE10" s="52"/>
      <c r="AF10" s="54">
        <f t="shared" si="1"/>
        <v>1</v>
      </c>
    </row>
    <row r="11" spans="1:32" x14ac:dyDescent="0.3">
      <c r="A11" s="52" t="s">
        <v>118</v>
      </c>
      <c r="B11" s="52" t="s">
        <v>117</v>
      </c>
      <c r="C11" s="52" t="s">
        <v>1061</v>
      </c>
      <c r="D11" s="50">
        <f t="shared" si="0"/>
        <v>1</v>
      </c>
      <c r="E11" s="52"/>
      <c r="F11" s="52"/>
      <c r="G11" s="52"/>
      <c r="H11" s="52"/>
      <c r="I11" s="52"/>
      <c r="J11" s="52"/>
      <c r="K11" s="52"/>
      <c r="L11" s="52"/>
      <c r="M11" s="52" t="s">
        <v>2128</v>
      </c>
      <c r="N11" s="52"/>
      <c r="O11" s="52"/>
      <c r="P11" s="52"/>
      <c r="Q11" s="52"/>
      <c r="R11" s="52"/>
      <c r="S11" s="52"/>
      <c r="T11" s="52"/>
      <c r="U11" s="52"/>
      <c r="V11" s="52"/>
      <c r="W11" s="52"/>
      <c r="X11" s="52"/>
      <c r="Y11" s="52"/>
      <c r="Z11" s="52"/>
      <c r="AA11" s="52"/>
      <c r="AB11" s="52"/>
      <c r="AC11" s="52"/>
      <c r="AD11" s="52"/>
      <c r="AE11" s="52"/>
      <c r="AF11" s="54">
        <f t="shared" si="1"/>
        <v>1</v>
      </c>
    </row>
    <row r="12" spans="1:32" x14ac:dyDescent="0.3">
      <c r="A12" s="52" t="s">
        <v>141</v>
      </c>
      <c r="B12" s="52" t="s">
        <v>140</v>
      </c>
      <c r="C12" s="52" t="s">
        <v>1061</v>
      </c>
      <c r="D12" s="50">
        <f t="shared" si="0"/>
        <v>1</v>
      </c>
      <c r="E12" s="52"/>
      <c r="F12" s="52"/>
      <c r="G12" s="52"/>
      <c r="H12" s="52"/>
      <c r="I12" s="52"/>
      <c r="J12" s="52"/>
      <c r="K12" s="52"/>
      <c r="L12" s="52"/>
      <c r="M12" s="52" t="s">
        <v>2128</v>
      </c>
      <c r="N12" s="52"/>
      <c r="O12" s="52"/>
      <c r="P12" s="52"/>
      <c r="Q12" s="52"/>
      <c r="R12" s="52"/>
      <c r="S12" s="52"/>
      <c r="T12" s="52"/>
      <c r="U12" s="52"/>
      <c r="V12" s="52"/>
      <c r="W12" s="52"/>
      <c r="X12" s="52"/>
      <c r="Y12" s="52"/>
      <c r="Z12" s="52"/>
      <c r="AA12" s="52"/>
      <c r="AB12" s="52"/>
      <c r="AC12" s="52"/>
      <c r="AD12" s="52"/>
      <c r="AE12" s="52"/>
      <c r="AF12" s="54">
        <f t="shared" si="1"/>
        <v>1</v>
      </c>
    </row>
    <row r="13" spans="1:32" x14ac:dyDescent="0.3">
      <c r="A13" s="52" t="s">
        <v>143</v>
      </c>
      <c r="B13" s="52" t="s">
        <v>142</v>
      </c>
      <c r="C13" s="52" t="s">
        <v>1061</v>
      </c>
      <c r="D13" s="50">
        <f t="shared" si="0"/>
        <v>1</v>
      </c>
      <c r="E13" s="52"/>
      <c r="F13" s="52"/>
      <c r="G13" s="52"/>
      <c r="H13" s="52"/>
      <c r="I13" s="52"/>
      <c r="J13" s="52"/>
      <c r="K13" s="52"/>
      <c r="L13" s="52"/>
      <c r="M13" s="52" t="s">
        <v>2128</v>
      </c>
      <c r="N13" s="52"/>
      <c r="O13" s="52"/>
      <c r="P13" s="52"/>
      <c r="Q13" s="52"/>
      <c r="R13" s="52"/>
      <c r="S13" s="52"/>
      <c r="T13" s="52"/>
      <c r="U13" s="52"/>
      <c r="V13" s="52"/>
      <c r="W13" s="52"/>
      <c r="X13" s="52"/>
      <c r="Y13" s="52"/>
      <c r="Z13" s="52"/>
      <c r="AA13" s="52"/>
      <c r="AB13" s="52"/>
      <c r="AC13" s="52"/>
      <c r="AD13" s="52"/>
      <c r="AE13" s="52"/>
      <c r="AF13" s="54">
        <f t="shared" si="1"/>
        <v>1</v>
      </c>
    </row>
    <row r="14" spans="1:32" x14ac:dyDescent="0.3">
      <c r="A14" s="52" t="s">
        <v>287</v>
      </c>
      <c r="B14" s="52" t="s">
        <v>286</v>
      </c>
      <c r="C14" s="52" t="s">
        <v>1061</v>
      </c>
      <c r="D14" s="50">
        <f t="shared" si="0"/>
        <v>1</v>
      </c>
      <c r="E14" s="52"/>
      <c r="F14" s="52"/>
      <c r="G14" s="52"/>
      <c r="H14" s="52"/>
      <c r="I14" s="52"/>
      <c r="J14" s="52"/>
      <c r="K14" s="52"/>
      <c r="L14" s="52"/>
      <c r="M14" s="52" t="s">
        <v>2128</v>
      </c>
      <c r="N14" s="52"/>
      <c r="O14" s="52"/>
      <c r="P14" s="52"/>
      <c r="Q14" s="52"/>
      <c r="R14" s="52"/>
      <c r="S14" s="52"/>
      <c r="T14" s="52"/>
      <c r="U14" s="52"/>
      <c r="V14" s="52"/>
      <c r="W14" s="52"/>
      <c r="X14" s="52"/>
      <c r="Y14" s="52"/>
      <c r="Z14" s="52"/>
      <c r="AA14" s="52"/>
      <c r="AB14" s="52"/>
      <c r="AC14" s="52"/>
      <c r="AD14" s="52"/>
      <c r="AE14" s="52"/>
      <c r="AF14" s="54">
        <f t="shared" si="1"/>
        <v>1</v>
      </c>
    </row>
    <row r="15" spans="1:32" x14ac:dyDescent="0.3">
      <c r="A15" s="52" t="s">
        <v>289</v>
      </c>
      <c r="B15" s="52" t="s">
        <v>288</v>
      </c>
      <c r="C15" s="52" t="s">
        <v>1061</v>
      </c>
      <c r="D15" s="50">
        <f t="shared" si="0"/>
        <v>1</v>
      </c>
      <c r="E15" s="52"/>
      <c r="F15" s="52"/>
      <c r="G15" s="52"/>
      <c r="H15" s="52"/>
      <c r="I15" s="52"/>
      <c r="J15" s="52"/>
      <c r="K15" s="52"/>
      <c r="L15" s="52"/>
      <c r="M15" s="52" t="s">
        <v>2128</v>
      </c>
      <c r="N15" s="52"/>
      <c r="O15" s="52"/>
      <c r="P15" s="52"/>
      <c r="Q15" s="52"/>
      <c r="R15" s="52"/>
      <c r="S15" s="52"/>
      <c r="T15" s="52"/>
      <c r="U15" s="52"/>
      <c r="V15" s="52"/>
      <c r="W15" s="52"/>
      <c r="X15" s="52"/>
      <c r="Y15" s="52"/>
      <c r="Z15" s="52"/>
      <c r="AA15" s="52"/>
      <c r="AB15" s="52"/>
      <c r="AC15" s="52"/>
      <c r="AD15" s="52"/>
      <c r="AE15" s="52"/>
      <c r="AF15" s="54">
        <f t="shared" si="1"/>
        <v>1</v>
      </c>
    </row>
    <row r="16" spans="1:32" x14ac:dyDescent="0.3">
      <c r="A16" s="52" t="s">
        <v>299</v>
      </c>
      <c r="B16" s="52" t="s">
        <v>298</v>
      </c>
      <c r="C16" s="52" t="s">
        <v>1061</v>
      </c>
      <c r="D16" s="50">
        <f t="shared" si="0"/>
        <v>1</v>
      </c>
      <c r="E16" s="52"/>
      <c r="F16" s="52"/>
      <c r="G16" s="52"/>
      <c r="H16" s="52"/>
      <c r="I16" s="52"/>
      <c r="J16" s="52"/>
      <c r="K16" s="52"/>
      <c r="L16" s="52"/>
      <c r="M16" s="52" t="s">
        <v>2128</v>
      </c>
      <c r="N16" s="52"/>
      <c r="O16" s="52"/>
      <c r="P16" s="52"/>
      <c r="Q16" s="52"/>
      <c r="R16" s="52"/>
      <c r="S16" s="52"/>
      <c r="T16" s="52"/>
      <c r="U16" s="52"/>
      <c r="V16" s="52"/>
      <c r="W16" s="52"/>
      <c r="X16" s="52"/>
      <c r="Y16" s="52"/>
      <c r="Z16" s="52"/>
      <c r="AA16" s="52"/>
      <c r="AB16" s="52"/>
      <c r="AC16" s="52"/>
      <c r="AD16" s="52"/>
      <c r="AE16" s="52"/>
      <c r="AF16" s="54">
        <f t="shared" si="1"/>
        <v>1</v>
      </c>
    </row>
    <row r="17" spans="1:32" x14ac:dyDescent="0.3">
      <c r="A17" s="52" t="s">
        <v>313</v>
      </c>
      <c r="B17" s="52" t="s">
        <v>312</v>
      </c>
      <c r="C17" s="52" t="s">
        <v>1061</v>
      </c>
      <c r="D17" s="50">
        <f t="shared" si="0"/>
        <v>1</v>
      </c>
      <c r="E17" s="52"/>
      <c r="F17" s="52"/>
      <c r="G17" s="52"/>
      <c r="H17" s="52"/>
      <c r="I17" s="52"/>
      <c r="J17" s="52"/>
      <c r="K17" s="52"/>
      <c r="L17" s="52"/>
      <c r="M17" s="52" t="s">
        <v>2128</v>
      </c>
      <c r="N17" s="52"/>
      <c r="O17" s="52"/>
      <c r="P17" s="52"/>
      <c r="Q17" s="52"/>
      <c r="R17" s="52"/>
      <c r="S17" s="52"/>
      <c r="T17" s="52"/>
      <c r="U17" s="52"/>
      <c r="V17" s="52"/>
      <c r="W17" s="52"/>
      <c r="X17" s="52"/>
      <c r="Y17" s="52"/>
      <c r="Z17" s="52"/>
      <c r="AA17" s="52"/>
      <c r="AB17" s="52"/>
      <c r="AC17" s="52"/>
      <c r="AD17" s="52"/>
      <c r="AE17" s="52"/>
      <c r="AF17" s="54">
        <f t="shared" si="1"/>
        <v>1</v>
      </c>
    </row>
    <row r="18" spans="1:32" x14ac:dyDescent="0.3">
      <c r="A18" s="52" t="s">
        <v>741</v>
      </c>
      <c r="B18" s="52" t="s">
        <v>740</v>
      </c>
      <c r="C18" s="52" t="s">
        <v>1163</v>
      </c>
      <c r="D18" s="50">
        <f t="shared" si="0"/>
        <v>1</v>
      </c>
      <c r="E18" s="52"/>
      <c r="F18" s="52"/>
      <c r="G18" s="52"/>
      <c r="H18" s="52"/>
      <c r="I18" s="52"/>
      <c r="J18" s="52"/>
      <c r="K18" s="52"/>
      <c r="L18" s="52"/>
      <c r="M18" s="52"/>
      <c r="N18" s="52"/>
      <c r="O18" s="52"/>
      <c r="P18" s="52"/>
      <c r="Q18" s="52"/>
      <c r="R18" s="52"/>
      <c r="S18" s="52"/>
      <c r="T18" s="52"/>
      <c r="U18" s="52"/>
      <c r="V18" s="52"/>
      <c r="W18" s="52"/>
      <c r="X18" s="52"/>
      <c r="Y18" s="52"/>
      <c r="Z18" s="52" t="s">
        <v>2128</v>
      </c>
      <c r="AA18" s="52"/>
      <c r="AB18" s="52"/>
      <c r="AC18" s="52"/>
      <c r="AD18" s="52"/>
      <c r="AE18" s="52"/>
      <c r="AF18" s="54">
        <f t="shared" si="1"/>
        <v>1</v>
      </c>
    </row>
    <row r="19" spans="1:32" x14ac:dyDescent="0.3">
      <c r="A19" s="52" t="s">
        <v>975</v>
      </c>
      <c r="B19" s="52" t="s">
        <v>974</v>
      </c>
      <c r="C19" s="52" t="s">
        <v>1057</v>
      </c>
      <c r="D19" s="50">
        <f t="shared" si="0"/>
        <v>2</v>
      </c>
      <c r="E19" s="52" t="s">
        <v>2128</v>
      </c>
      <c r="F19" s="52"/>
      <c r="G19" s="52"/>
      <c r="H19" s="52"/>
      <c r="I19" s="52"/>
      <c r="J19" s="52"/>
      <c r="K19" s="52"/>
      <c r="L19" s="52"/>
      <c r="M19" s="52"/>
      <c r="N19" s="52"/>
      <c r="O19" s="52"/>
      <c r="P19" s="52"/>
      <c r="Q19" s="52"/>
      <c r="R19" s="52" t="s">
        <v>2128</v>
      </c>
      <c r="S19" s="52"/>
      <c r="T19" s="52"/>
      <c r="U19" s="52"/>
      <c r="V19" s="52"/>
      <c r="W19" s="52"/>
      <c r="X19" s="52"/>
      <c r="Y19" s="52"/>
      <c r="Z19" s="52"/>
      <c r="AA19" s="52"/>
      <c r="AB19" s="52"/>
      <c r="AC19" s="52"/>
      <c r="AD19" s="52"/>
      <c r="AE19" s="52"/>
      <c r="AF19" s="54">
        <f t="shared" si="1"/>
        <v>2</v>
      </c>
    </row>
    <row r="20" spans="1:32" x14ac:dyDescent="0.3">
      <c r="A20" s="52" t="s">
        <v>181</v>
      </c>
      <c r="B20" s="52" t="s">
        <v>180</v>
      </c>
      <c r="C20" s="52" t="s">
        <v>1057</v>
      </c>
      <c r="D20" s="50">
        <f t="shared" si="0"/>
        <v>2</v>
      </c>
      <c r="E20" s="52" t="s">
        <v>2128</v>
      </c>
      <c r="F20" s="52"/>
      <c r="G20" s="52"/>
      <c r="H20" s="52" t="s">
        <v>2128</v>
      </c>
      <c r="I20" s="52"/>
      <c r="J20" s="52"/>
      <c r="K20" s="52"/>
      <c r="L20" s="52"/>
      <c r="M20" s="52"/>
      <c r="N20" s="52"/>
      <c r="O20" s="52"/>
      <c r="P20" s="52"/>
      <c r="Q20" s="52"/>
      <c r="R20" s="52"/>
      <c r="S20" s="52"/>
      <c r="T20" s="52"/>
      <c r="U20" s="52"/>
      <c r="V20" s="52"/>
      <c r="W20" s="52"/>
      <c r="X20" s="52"/>
      <c r="Y20" s="52"/>
      <c r="Z20" s="52"/>
      <c r="AA20" s="52"/>
      <c r="AB20" s="52"/>
      <c r="AC20" s="52"/>
      <c r="AD20" s="52"/>
      <c r="AE20" s="52"/>
      <c r="AF20" s="54">
        <f t="shared" si="1"/>
        <v>2</v>
      </c>
    </row>
    <row r="21" spans="1:32" x14ac:dyDescent="0.3">
      <c r="A21" s="52" t="s">
        <v>135</v>
      </c>
      <c r="B21" s="52" t="s">
        <v>134</v>
      </c>
      <c r="C21" s="52" t="s">
        <v>1057</v>
      </c>
      <c r="D21" s="50">
        <f t="shared" si="0"/>
        <v>2</v>
      </c>
      <c r="E21" s="52" t="s">
        <v>2128</v>
      </c>
      <c r="F21" s="52"/>
      <c r="G21" s="52"/>
      <c r="H21" s="52" t="s">
        <v>2128</v>
      </c>
      <c r="I21" s="52"/>
      <c r="J21" s="52"/>
      <c r="K21" s="52"/>
      <c r="L21" s="52"/>
      <c r="M21" s="52"/>
      <c r="N21" s="52"/>
      <c r="O21" s="52"/>
      <c r="P21" s="52"/>
      <c r="Q21" s="52"/>
      <c r="R21" s="52"/>
      <c r="S21" s="52"/>
      <c r="T21" s="52"/>
      <c r="U21" s="52"/>
      <c r="V21" s="52"/>
      <c r="W21" s="52"/>
      <c r="X21" s="52"/>
      <c r="Y21" s="52"/>
      <c r="Z21" s="52"/>
      <c r="AA21" s="52"/>
      <c r="AB21" s="52"/>
      <c r="AC21" s="52"/>
      <c r="AD21" s="52"/>
      <c r="AE21" s="52"/>
      <c r="AF21" s="54">
        <f t="shared" si="1"/>
        <v>2</v>
      </c>
    </row>
    <row r="22" spans="1:32" x14ac:dyDescent="0.3">
      <c r="A22" s="52" t="s">
        <v>60</v>
      </c>
      <c r="B22" s="52" t="s">
        <v>59</v>
      </c>
      <c r="C22" s="52" t="s">
        <v>1057</v>
      </c>
      <c r="D22" s="50">
        <f t="shared" si="0"/>
        <v>2</v>
      </c>
      <c r="E22" s="52" t="s">
        <v>2128</v>
      </c>
      <c r="F22" s="52"/>
      <c r="G22" s="52"/>
      <c r="H22" s="52"/>
      <c r="I22" s="52"/>
      <c r="J22" s="52"/>
      <c r="K22" s="52"/>
      <c r="L22" s="52"/>
      <c r="M22" s="52"/>
      <c r="N22" s="52"/>
      <c r="O22" s="52"/>
      <c r="P22" s="52"/>
      <c r="Q22" s="52"/>
      <c r="R22" s="52" t="s">
        <v>2128</v>
      </c>
      <c r="S22" s="52"/>
      <c r="T22" s="52"/>
      <c r="U22" s="52"/>
      <c r="V22" s="52"/>
      <c r="W22" s="52"/>
      <c r="X22" s="52"/>
      <c r="Y22" s="52"/>
      <c r="Z22" s="52"/>
      <c r="AA22" s="52"/>
      <c r="AB22" s="52"/>
      <c r="AC22" s="52"/>
      <c r="AD22" s="52"/>
      <c r="AE22" s="52"/>
      <c r="AF22" s="54">
        <f t="shared" si="1"/>
        <v>2</v>
      </c>
    </row>
    <row r="23" spans="1:32" x14ac:dyDescent="0.3">
      <c r="A23" s="52" t="s">
        <v>854</v>
      </c>
      <c r="B23" s="52" t="s">
        <v>853</v>
      </c>
      <c r="C23" s="52" t="s">
        <v>1057</v>
      </c>
      <c r="D23" s="50">
        <f t="shared" si="0"/>
        <v>4</v>
      </c>
      <c r="E23" s="52" t="s">
        <v>2128</v>
      </c>
      <c r="F23" s="52"/>
      <c r="G23" s="52"/>
      <c r="H23" s="52"/>
      <c r="I23" s="52"/>
      <c r="J23" s="52"/>
      <c r="K23" s="52"/>
      <c r="L23" s="52"/>
      <c r="M23" s="52" t="s">
        <v>2128</v>
      </c>
      <c r="N23" s="52"/>
      <c r="O23" s="52"/>
      <c r="P23" s="52"/>
      <c r="Q23" s="52"/>
      <c r="R23" s="52" t="s">
        <v>2128</v>
      </c>
      <c r="S23" s="52"/>
      <c r="T23" s="52"/>
      <c r="U23" s="52"/>
      <c r="V23" s="52"/>
      <c r="W23" s="52"/>
      <c r="X23" s="52"/>
      <c r="Y23" s="52" t="s">
        <v>2128</v>
      </c>
      <c r="Z23" s="52"/>
      <c r="AA23" s="52"/>
      <c r="AB23" s="52"/>
      <c r="AC23" s="52"/>
      <c r="AD23" s="52"/>
      <c r="AE23" s="52"/>
      <c r="AF23" s="54">
        <f t="shared" si="1"/>
        <v>4</v>
      </c>
    </row>
    <row r="24" spans="1:32" x14ac:dyDescent="0.3">
      <c r="A24" s="52" t="s">
        <v>108</v>
      </c>
      <c r="B24" s="52" t="s">
        <v>107</v>
      </c>
      <c r="C24" s="52" t="s">
        <v>1057</v>
      </c>
      <c r="D24" s="50">
        <f t="shared" si="0"/>
        <v>6</v>
      </c>
      <c r="E24" s="52" t="s">
        <v>2128</v>
      </c>
      <c r="F24" s="52"/>
      <c r="G24" s="52"/>
      <c r="H24" s="52"/>
      <c r="I24" s="52"/>
      <c r="J24" s="52"/>
      <c r="K24" s="52"/>
      <c r="L24" s="52"/>
      <c r="M24" s="52" t="s">
        <v>2128</v>
      </c>
      <c r="N24" s="52"/>
      <c r="O24" s="52"/>
      <c r="P24" s="52"/>
      <c r="Q24" s="52"/>
      <c r="R24" s="52" t="s">
        <v>2128</v>
      </c>
      <c r="S24" s="52"/>
      <c r="T24" s="52"/>
      <c r="U24" s="52" t="s">
        <v>2128</v>
      </c>
      <c r="V24" s="52"/>
      <c r="W24" s="52"/>
      <c r="X24" s="52"/>
      <c r="Y24" s="52" t="s">
        <v>2128</v>
      </c>
      <c r="Z24" s="52"/>
      <c r="AA24" s="52"/>
      <c r="AB24" s="52"/>
      <c r="AC24" s="52" t="s">
        <v>2128</v>
      </c>
      <c r="AD24" s="52"/>
      <c r="AE24" s="52"/>
      <c r="AF24" s="54">
        <f t="shared" si="1"/>
        <v>6</v>
      </c>
    </row>
    <row r="25" spans="1:32" x14ac:dyDescent="0.3">
      <c r="A25" s="52" t="s">
        <v>68</v>
      </c>
      <c r="B25" s="52" t="s">
        <v>67</v>
      </c>
      <c r="C25" s="52" t="s">
        <v>1057</v>
      </c>
      <c r="D25" s="50">
        <f t="shared" si="0"/>
        <v>11</v>
      </c>
      <c r="E25" s="52" t="s">
        <v>2128</v>
      </c>
      <c r="F25" s="52"/>
      <c r="G25" s="52" t="s">
        <v>2128</v>
      </c>
      <c r="H25" s="52"/>
      <c r="I25" s="52" t="s">
        <v>2128</v>
      </c>
      <c r="J25" s="52"/>
      <c r="K25" s="52"/>
      <c r="L25" s="52"/>
      <c r="M25" s="52" t="s">
        <v>2128</v>
      </c>
      <c r="N25" s="52"/>
      <c r="O25" s="52"/>
      <c r="P25" s="52" t="s">
        <v>2128</v>
      </c>
      <c r="Q25" s="52"/>
      <c r="R25" s="52" t="s">
        <v>2128</v>
      </c>
      <c r="S25" s="52"/>
      <c r="T25" s="52"/>
      <c r="U25" s="52" t="s">
        <v>2128</v>
      </c>
      <c r="V25" s="52"/>
      <c r="W25" s="52" t="s">
        <v>2128</v>
      </c>
      <c r="X25" s="52"/>
      <c r="Y25" s="52" t="s">
        <v>2128</v>
      </c>
      <c r="Z25" s="52"/>
      <c r="AA25" s="52" t="s">
        <v>2128</v>
      </c>
      <c r="AB25" s="52"/>
      <c r="AC25" s="52" t="s">
        <v>2128</v>
      </c>
      <c r="AD25" s="52"/>
      <c r="AE25" s="52"/>
      <c r="AF25" s="54">
        <f t="shared" si="1"/>
        <v>11</v>
      </c>
    </row>
    <row r="26" spans="1:32" x14ac:dyDescent="0.3">
      <c r="A26" s="52" t="s">
        <v>62</v>
      </c>
      <c r="B26" s="52" t="s">
        <v>61</v>
      </c>
      <c r="C26" s="52" t="s">
        <v>1057</v>
      </c>
      <c r="D26" s="50">
        <f t="shared" si="0"/>
        <v>3</v>
      </c>
      <c r="E26" s="52" t="s">
        <v>2128</v>
      </c>
      <c r="F26" s="52"/>
      <c r="G26" s="52"/>
      <c r="H26" s="52"/>
      <c r="I26" s="52"/>
      <c r="J26" s="52"/>
      <c r="K26" s="52"/>
      <c r="L26" s="52"/>
      <c r="M26" s="52" t="s">
        <v>2128</v>
      </c>
      <c r="N26" s="52"/>
      <c r="O26" s="52"/>
      <c r="P26" s="52"/>
      <c r="Q26" s="52"/>
      <c r="R26" s="52" t="s">
        <v>2128</v>
      </c>
      <c r="S26" s="52"/>
      <c r="T26" s="52"/>
      <c r="U26" s="52"/>
      <c r="V26" s="52"/>
      <c r="W26" s="52"/>
      <c r="X26" s="52"/>
      <c r="Y26" s="52"/>
      <c r="Z26" s="52"/>
      <c r="AA26" s="52"/>
      <c r="AB26" s="52"/>
      <c r="AC26" s="52"/>
      <c r="AD26" s="52"/>
      <c r="AE26" s="52"/>
      <c r="AF26" s="54">
        <f t="shared" si="1"/>
        <v>3</v>
      </c>
    </row>
    <row r="27" spans="1:32" x14ac:dyDescent="0.3">
      <c r="A27" s="52" t="s">
        <v>74</v>
      </c>
      <c r="B27" s="52" t="s">
        <v>73</v>
      </c>
      <c r="C27" s="52" t="s">
        <v>1057</v>
      </c>
      <c r="D27" s="50">
        <f t="shared" si="0"/>
        <v>2</v>
      </c>
      <c r="E27" s="52" t="s">
        <v>2128</v>
      </c>
      <c r="F27" s="52"/>
      <c r="G27" s="52"/>
      <c r="H27" s="52"/>
      <c r="I27" s="52"/>
      <c r="J27" s="52"/>
      <c r="K27" s="52"/>
      <c r="L27" s="52"/>
      <c r="M27" s="52"/>
      <c r="N27" s="52"/>
      <c r="O27" s="52"/>
      <c r="P27" s="52"/>
      <c r="Q27" s="52"/>
      <c r="R27" s="52" t="s">
        <v>2128</v>
      </c>
      <c r="S27" s="52"/>
      <c r="T27" s="52"/>
      <c r="U27" s="52"/>
      <c r="V27" s="52"/>
      <c r="W27" s="52"/>
      <c r="X27" s="52"/>
      <c r="Y27" s="52"/>
      <c r="Z27" s="52"/>
      <c r="AA27" s="52"/>
      <c r="AB27" s="52"/>
      <c r="AC27" s="52"/>
      <c r="AD27" s="52"/>
      <c r="AE27" s="52"/>
      <c r="AF27" s="54">
        <f t="shared" si="1"/>
        <v>2</v>
      </c>
    </row>
    <row r="28" spans="1:32" x14ac:dyDescent="0.3">
      <c r="A28" s="52" t="s">
        <v>937</v>
      </c>
      <c r="B28" s="52" t="s">
        <v>10</v>
      </c>
      <c r="C28" s="52" t="s">
        <v>1057</v>
      </c>
      <c r="D28" s="50">
        <f t="shared" si="0"/>
        <v>4</v>
      </c>
      <c r="E28" s="52" t="s">
        <v>2128</v>
      </c>
      <c r="F28" s="52"/>
      <c r="G28" s="52"/>
      <c r="H28" s="52" t="s">
        <v>2128</v>
      </c>
      <c r="I28" s="52"/>
      <c r="J28" s="52"/>
      <c r="K28" s="52"/>
      <c r="L28" s="52"/>
      <c r="M28" s="52"/>
      <c r="N28" s="52"/>
      <c r="O28" s="52"/>
      <c r="P28" s="52"/>
      <c r="Q28" s="52"/>
      <c r="R28" s="52" t="s">
        <v>2128</v>
      </c>
      <c r="S28" s="52"/>
      <c r="T28" s="52"/>
      <c r="U28" s="52"/>
      <c r="V28" s="52"/>
      <c r="W28" s="52"/>
      <c r="X28" s="52"/>
      <c r="Y28" s="52"/>
      <c r="Z28" s="52" t="s">
        <v>2128</v>
      </c>
      <c r="AA28" s="52"/>
      <c r="AB28" s="52"/>
      <c r="AC28" s="52"/>
      <c r="AD28" s="52"/>
      <c r="AE28" s="52"/>
      <c r="AF28" s="54">
        <f t="shared" si="1"/>
        <v>4</v>
      </c>
    </row>
    <row r="29" spans="1:32" x14ac:dyDescent="0.3">
      <c r="A29" s="52" t="s">
        <v>66</v>
      </c>
      <c r="B29" s="52" t="s">
        <v>65</v>
      </c>
      <c r="C29" s="52" t="s">
        <v>1057</v>
      </c>
      <c r="D29" s="50">
        <f t="shared" si="0"/>
        <v>3</v>
      </c>
      <c r="E29" s="52" t="s">
        <v>2128</v>
      </c>
      <c r="F29" s="52"/>
      <c r="G29" s="52"/>
      <c r="H29" s="52"/>
      <c r="I29" s="52"/>
      <c r="J29" s="52"/>
      <c r="K29" s="52"/>
      <c r="L29" s="52"/>
      <c r="M29" s="52" t="s">
        <v>2128</v>
      </c>
      <c r="N29" s="52"/>
      <c r="O29" s="52"/>
      <c r="P29" s="52"/>
      <c r="Q29" s="52"/>
      <c r="R29" s="52" t="s">
        <v>2128</v>
      </c>
      <c r="S29" s="52"/>
      <c r="T29" s="52"/>
      <c r="U29" s="52"/>
      <c r="V29" s="52"/>
      <c r="W29" s="52"/>
      <c r="X29" s="52"/>
      <c r="Y29" s="52"/>
      <c r="Z29" s="52"/>
      <c r="AA29" s="52"/>
      <c r="AB29" s="52"/>
      <c r="AC29" s="52"/>
      <c r="AD29" s="52"/>
      <c r="AE29" s="52"/>
      <c r="AF29" s="54">
        <f t="shared" si="1"/>
        <v>3</v>
      </c>
    </row>
    <row r="30" spans="1:32" x14ac:dyDescent="0.3">
      <c r="A30" s="52" t="s">
        <v>812</v>
      </c>
      <c r="B30" s="52" t="s">
        <v>7</v>
      </c>
      <c r="C30" s="52" t="s">
        <v>1057</v>
      </c>
      <c r="D30" s="50">
        <f t="shared" si="0"/>
        <v>3</v>
      </c>
      <c r="E30" s="52" t="s">
        <v>2128</v>
      </c>
      <c r="F30" s="52"/>
      <c r="G30" s="52"/>
      <c r="H30" s="52"/>
      <c r="I30" s="52"/>
      <c r="J30" s="52"/>
      <c r="K30" s="52"/>
      <c r="L30" s="52"/>
      <c r="M30" s="52" t="s">
        <v>2128</v>
      </c>
      <c r="N30" s="52"/>
      <c r="O30" s="52"/>
      <c r="P30" s="52"/>
      <c r="Q30" s="52"/>
      <c r="R30" s="52" t="s">
        <v>2128</v>
      </c>
      <c r="S30" s="52"/>
      <c r="T30" s="52"/>
      <c r="U30" s="52"/>
      <c r="V30" s="52"/>
      <c r="W30" s="52"/>
      <c r="X30" s="52"/>
      <c r="Y30" s="52"/>
      <c r="Z30" s="52"/>
      <c r="AA30" s="52"/>
      <c r="AB30" s="52"/>
      <c r="AC30" s="52"/>
      <c r="AD30" s="52"/>
      <c r="AE30" s="52"/>
      <c r="AF30" s="54">
        <f t="shared" si="1"/>
        <v>3</v>
      </c>
    </row>
    <row r="31" spans="1:32" x14ac:dyDescent="0.3">
      <c r="A31" s="52" t="s">
        <v>802</v>
      </c>
      <c r="B31" s="52" t="s">
        <v>6</v>
      </c>
      <c r="C31" s="52" t="s">
        <v>1057</v>
      </c>
      <c r="D31" s="50">
        <f t="shared" si="0"/>
        <v>3</v>
      </c>
      <c r="E31" s="52" t="s">
        <v>2128</v>
      </c>
      <c r="F31" s="52"/>
      <c r="G31" s="52"/>
      <c r="H31" s="52"/>
      <c r="I31" s="52"/>
      <c r="J31" s="52"/>
      <c r="K31" s="52"/>
      <c r="L31" s="52"/>
      <c r="M31" s="52" t="s">
        <v>2128</v>
      </c>
      <c r="N31" s="52"/>
      <c r="O31" s="52"/>
      <c r="P31" s="52"/>
      <c r="Q31" s="52"/>
      <c r="R31" s="52" t="s">
        <v>2128</v>
      </c>
      <c r="S31" s="52"/>
      <c r="T31" s="52"/>
      <c r="U31" s="52"/>
      <c r="V31" s="52"/>
      <c r="W31" s="52"/>
      <c r="X31" s="52"/>
      <c r="Y31" s="52"/>
      <c r="Z31" s="52"/>
      <c r="AA31" s="52"/>
      <c r="AB31" s="52"/>
      <c r="AC31" s="52"/>
      <c r="AD31" s="52"/>
      <c r="AE31" s="52"/>
      <c r="AF31" s="54">
        <f t="shared" si="1"/>
        <v>3</v>
      </c>
    </row>
    <row r="32" spans="1:32" x14ac:dyDescent="0.3">
      <c r="A32" s="52" t="s">
        <v>352</v>
      </c>
      <c r="B32" s="52" t="s">
        <v>4</v>
      </c>
      <c r="C32" s="52" t="s">
        <v>1057</v>
      </c>
      <c r="D32" s="50">
        <f t="shared" si="0"/>
        <v>4</v>
      </c>
      <c r="E32" s="52" t="s">
        <v>2128</v>
      </c>
      <c r="F32" s="52" t="s">
        <v>2128</v>
      </c>
      <c r="G32" s="52"/>
      <c r="H32" s="52" t="s">
        <v>2128</v>
      </c>
      <c r="I32" s="52"/>
      <c r="J32" s="52"/>
      <c r="K32" s="52"/>
      <c r="L32" s="52"/>
      <c r="M32" s="52"/>
      <c r="N32" s="52"/>
      <c r="O32" s="52"/>
      <c r="P32" s="52"/>
      <c r="Q32" s="52"/>
      <c r="R32" s="52" t="s">
        <v>2128</v>
      </c>
      <c r="S32" s="52"/>
      <c r="T32" s="52"/>
      <c r="U32" s="52"/>
      <c r="V32" s="52"/>
      <c r="W32" s="52"/>
      <c r="X32" s="52"/>
      <c r="Y32" s="52"/>
      <c r="Z32" s="52"/>
      <c r="AA32" s="52"/>
      <c r="AB32" s="52"/>
      <c r="AC32" s="52"/>
      <c r="AD32" s="52"/>
      <c r="AE32" s="52"/>
      <c r="AF32" s="54">
        <f t="shared" si="1"/>
        <v>4</v>
      </c>
    </row>
    <row r="33" spans="1:32" x14ac:dyDescent="0.3">
      <c r="A33" s="52" t="s">
        <v>211</v>
      </c>
      <c r="B33" s="52" t="s">
        <v>210</v>
      </c>
      <c r="C33" s="52" t="s">
        <v>1057</v>
      </c>
      <c r="D33" s="50">
        <f t="shared" si="0"/>
        <v>2</v>
      </c>
      <c r="E33" s="52"/>
      <c r="F33" s="52"/>
      <c r="G33" s="52"/>
      <c r="H33" s="52"/>
      <c r="I33" s="52"/>
      <c r="J33" s="52"/>
      <c r="K33" s="52"/>
      <c r="L33" s="52"/>
      <c r="M33" s="52" t="s">
        <v>2128</v>
      </c>
      <c r="N33" s="52"/>
      <c r="O33" s="52"/>
      <c r="P33" s="52"/>
      <c r="Q33" s="52"/>
      <c r="R33" s="52"/>
      <c r="S33" s="52"/>
      <c r="T33" s="52"/>
      <c r="U33" s="52"/>
      <c r="V33" s="52"/>
      <c r="W33" s="52"/>
      <c r="X33" s="52"/>
      <c r="Y33" s="52" t="s">
        <v>2128</v>
      </c>
      <c r="Z33" s="52"/>
      <c r="AA33" s="52"/>
      <c r="AB33" s="52"/>
      <c r="AC33" s="52"/>
      <c r="AD33" s="52"/>
      <c r="AE33" s="52"/>
      <c r="AF33" s="54">
        <f t="shared" si="1"/>
        <v>2</v>
      </c>
    </row>
    <row r="34" spans="1:32" x14ac:dyDescent="0.3">
      <c r="A34" s="52" t="s">
        <v>1564</v>
      </c>
      <c r="B34" s="52" t="s">
        <v>875</v>
      </c>
      <c r="C34" s="52" t="s">
        <v>1057</v>
      </c>
      <c r="D34" s="50">
        <f t="shared" si="0"/>
        <v>2</v>
      </c>
      <c r="E34" s="52"/>
      <c r="F34" s="52"/>
      <c r="G34" s="52"/>
      <c r="H34" s="52"/>
      <c r="I34" s="52"/>
      <c r="J34" s="52"/>
      <c r="K34" s="52"/>
      <c r="L34" s="52"/>
      <c r="M34" s="52" t="s">
        <v>2128</v>
      </c>
      <c r="N34" s="52"/>
      <c r="O34" s="52"/>
      <c r="P34" s="52"/>
      <c r="Q34" s="52"/>
      <c r="R34" s="52"/>
      <c r="S34" s="52"/>
      <c r="T34" s="52"/>
      <c r="U34" s="52"/>
      <c r="V34" s="52"/>
      <c r="W34" s="52"/>
      <c r="X34" s="52"/>
      <c r="Y34" s="52" t="s">
        <v>2128</v>
      </c>
      <c r="Z34" s="52"/>
      <c r="AA34" s="52"/>
      <c r="AB34" s="52"/>
      <c r="AC34" s="52"/>
      <c r="AD34" s="52"/>
      <c r="AE34" s="52"/>
      <c r="AF34" s="54">
        <f t="shared" si="1"/>
        <v>2</v>
      </c>
    </row>
    <row r="35" spans="1:32" x14ac:dyDescent="0.3">
      <c r="A35" s="52" t="s">
        <v>1567</v>
      </c>
      <c r="B35" s="52" t="s">
        <v>887</v>
      </c>
      <c r="C35" s="52" t="s">
        <v>1057</v>
      </c>
      <c r="D35" s="50">
        <f t="shared" si="0"/>
        <v>2</v>
      </c>
      <c r="E35" s="52"/>
      <c r="F35" s="52"/>
      <c r="G35" s="52"/>
      <c r="H35" s="52"/>
      <c r="I35" s="52"/>
      <c r="J35" s="52"/>
      <c r="K35" s="52"/>
      <c r="L35" s="52"/>
      <c r="M35" s="52" t="s">
        <v>2128</v>
      </c>
      <c r="N35" s="52"/>
      <c r="O35" s="52"/>
      <c r="P35" s="52"/>
      <c r="Q35" s="52"/>
      <c r="R35" s="52"/>
      <c r="S35" s="52"/>
      <c r="T35" s="52"/>
      <c r="U35" s="52"/>
      <c r="V35" s="52"/>
      <c r="W35" s="52"/>
      <c r="X35" s="52"/>
      <c r="Y35" s="52" t="s">
        <v>2128</v>
      </c>
      <c r="Z35" s="52"/>
      <c r="AA35" s="52"/>
      <c r="AB35" s="52"/>
      <c r="AC35" s="52"/>
      <c r="AD35" s="52"/>
      <c r="AE35" s="52"/>
      <c r="AF35" s="54">
        <f t="shared" si="1"/>
        <v>2</v>
      </c>
    </row>
    <row r="36" spans="1:32" x14ac:dyDescent="0.3">
      <c r="A36" s="52" t="s">
        <v>403</v>
      </c>
      <c r="B36" s="52" t="s">
        <v>402</v>
      </c>
      <c r="C36" s="52" t="s">
        <v>1057</v>
      </c>
      <c r="D36" s="50">
        <f t="shared" si="0"/>
        <v>1</v>
      </c>
      <c r="E36" s="52"/>
      <c r="F36" s="52"/>
      <c r="G36" s="52"/>
      <c r="H36" s="52"/>
      <c r="I36" s="52"/>
      <c r="J36" s="52"/>
      <c r="K36" s="52"/>
      <c r="L36" s="52"/>
      <c r="M36" s="52" t="s">
        <v>2128</v>
      </c>
      <c r="N36" s="52"/>
      <c r="O36" s="52"/>
      <c r="P36" s="52"/>
      <c r="Q36" s="52"/>
      <c r="R36" s="52"/>
      <c r="S36" s="52"/>
      <c r="T36" s="52"/>
      <c r="U36" s="52"/>
      <c r="V36" s="52"/>
      <c r="W36" s="52"/>
      <c r="X36" s="52"/>
      <c r="Y36" s="52"/>
      <c r="Z36" s="52"/>
      <c r="AA36" s="52"/>
      <c r="AB36" s="52"/>
      <c r="AC36" s="52"/>
      <c r="AD36" s="52"/>
      <c r="AE36" s="52"/>
      <c r="AF36" s="54">
        <f t="shared" si="1"/>
        <v>1</v>
      </c>
    </row>
    <row r="37" spans="1:32" x14ac:dyDescent="0.3">
      <c r="A37" s="52" t="s">
        <v>915</v>
      </c>
      <c r="B37" s="52" t="s">
        <v>914</v>
      </c>
      <c r="C37" s="52" t="s">
        <v>1057</v>
      </c>
      <c r="D37" s="50">
        <f t="shared" si="0"/>
        <v>1</v>
      </c>
      <c r="E37" s="52"/>
      <c r="F37" s="52"/>
      <c r="G37" s="52"/>
      <c r="H37" s="52"/>
      <c r="I37" s="52"/>
      <c r="J37" s="52"/>
      <c r="K37" s="52"/>
      <c r="L37" s="52"/>
      <c r="M37" s="52" t="s">
        <v>2128</v>
      </c>
      <c r="N37" s="52"/>
      <c r="O37" s="52"/>
      <c r="P37" s="52"/>
      <c r="Q37" s="52"/>
      <c r="R37" s="52"/>
      <c r="S37" s="52"/>
      <c r="T37" s="52"/>
      <c r="U37" s="52"/>
      <c r="V37" s="52"/>
      <c r="W37" s="52"/>
      <c r="X37" s="52"/>
      <c r="Y37" s="52"/>
      <c r="Z37" s="52"/>
      <c r="AA37" s="52"/>
      <c r="AB37" s="52"/>
      <c r="AC37" s="52"/>
      <c r="AD37" s="52"/>
      <c r="AE37" s="52"/>
      <c r="AF37" s="54">
        <f t="shared" si="1"/>
        <v>1</v>
      </c>
    </row>
    <row r="38" spans="1:32" x14ac:dyDescent="0.3">
      <c r="A38" s="52" t="s">
        <v>923</v>
      </c>
      <c r="B38" s="52" t="s">
        <v>922</v>
      </c>
      <c r="C38" s="52" t="s">
        <v>1057</v>
      </c>
      <c r="D38" s="50">
        <f t="shared" si="0"/>
        <v>1</v>
      </c>
      <c r="E38" s="52"/>
      <c r="F38" s="52"/>
      <c r="G38" s="52"/>
      <c r="H38" s="52"/>
      <c r="I38" s="52"/>
      <c r="J38" s="52"/>
      <c r="K38" s="52"/>
      <c r="L38" s="52"/>
      <c r="M38" s="52" t="s">
        <v>2128</v>
      </c>
      <c r="N38" s="52"/>
      <c r="O38" s="52"/>
      <c r="P38" s="52"/>
      <c r="Q38" s="52"/>
      <c r="R38" s="52"/>
      <c r="S38" s="52"/>
      <c r="T38" s="52"/>
      <c r="U38" s="52"/>
      <c r="V38" s="52"/>
      <c r="W38" s="52"/>
      <c r="X38" s="52"/>
      <c r="Y38" s="52"/>
      <c r="Z38" s="52"/>
      <c r="AA38" s="52"/>
      <c r="AB38" s="52"/>
      <c r="AC38" s="52"/>
      <c r="AD38" s="52"/>
      <c r="AE38" s="52"/>
      <c r="AF38" s="54">
        <f t="shared" si="1"/>
        <v>1</v>
      </c>
    </row>
    <row r="39" spans="1:32" x14ac:dyDescent="0.3">
      <c r="A39" s="52" t="s">
        <v>183</v>
      </c>
      <c r="B39" s="52" t="s">
        <v>182</v>
      </c>
      <c r="C39" s="52" t="s">
        <v>1664</v>
      </c>
      <c r="D39" s="50">
        <f t="shared" si="0"/>
        <v>1</v>
      </c>
      <c r="E39" s="52" t="s">
        <v>2128</v>
      </c>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4">
        <f t="shared" si="1"/>
        <v>1</v>
      </c>
    </row>
    <row r="40" spans="1:32" x14ac:dyDescent="0.3">
      <c r="A40" s="52" t="s">
        <v>926</v>
      </c>
      <c r="B40" s="52" t="s">
        <v>12</v>
      </c>
      <c r="C40" s="52" t="s">
        <v>1074</v>
      </c>
      <c r="D40" s="50">
        <f t="shared" si="0"/>
        <v>6</v>
      </c>
      <c r="E40" s="52" t="s">
        <v>2128</v>
      </c>
      <c r="F40" s="52"/>
      <c r="G40" s="52"/>
      <c r="H40" s="52"/>
      <c r="I40" s="52"/>
      <c r="J40" s="52"/>
      <c r="K40" s="52"/>
      <c r="L40" s="52"/>
      <c r="M40" s="52"/>
      <c r="N40" s="52"/>
      <c r="O40" s="52"/>
      <c r="P40" s="52"/>
      <c r="Q40" s="52"/>
      <c r="R40" s="52" t="s">
        <v>2128</v>
      </c>
      <c r="S40" s="52"/>
      <c r="T40" s="52"/>
      <c r="U40" s="52" t="s">
        <v>2128</v>
      </c>
      <c r="V40" s="52"/>
      <c r="W40" s="52"/>
      <c r="X40" s="52"/>
      <c r="Y40" s="52"/>
      <c r="Z40" s="52" t="s">
        <v>2128</v>
      </c>
      <c r="AA40" s="52" t="s">
        <v>2128</v>
      </c>
      <c r="AB40" s="52"/>
      <c r="AC40" s="52" t="s">
        <v>2128</v>
      </c>
      <c r="AD40" s="52"/>
      <c r="AE40" s="52"/>
      <c r="AF40" s="54">
        <f t="shared" si="1"/>
        <v>6</v>
      </c>
    </row>
    <row r="41" spans="1:32" x14ac:dyDescent="0.3">
      <c r="A41" s="52" t="s">
        <v>930</v>
      </c>
      <c r="B41" s="52" t="s">
        <v>929</v>
      </c>
      <c r="C41" s="52" t="s">
        <v>1074</v>
      </c>
      <c r="D41" s="50">
        <f t="shared" si="0"/>
        <v>2</v>
      </c>
      <c r="E41" s="52" t="s">
        <v>2128</v>
      </c>
      <c r="F41" s="52"/>
      <c r="G41" s="52"/>
      <c r="H41" s="52"/>
      <c r="I41" s="52"/>
      <c r="J41" s="52"/>
      <c r="K41" s="52"/>
      <c r="L41" s="52"/>
      <c r="M41" s="52"/>
      <c r="N41" s="52"/>
      <c r="O41" s="52"/>
      <c r="P41" s="52"/>
      <c r="Q41" s="52"/>
      <c r="R41" s="52" t="s">
        <v>2128</v>
      </c>
      <c r="S41" s="52"/>
      <c r="T41" s="52"/>
      <c r="U41" s="52"/>
      <c r="V41" s="52"/>
      <c r="W41" s="52"/>
      <c r="X41" s="52"/>
      <c r="Y41" s="52"/>
      <c r="Z41" s="52"/>
      <c r="AA41" s="52"/>
      <c r="AB41" s="52"/>
      <c r="AC41" s="52"/>
      <c r="AD41" s="52"/>
      <c r="AE41" s="52"/>
      <c r="AF41" s="54">
        <f t="shared" si="1"/>
        <v>2</v>
      </c>
    </row>
    <row r="42" spans="1:32" x14ac:dyDescent="0.3">
      <c r="A42" s="52" t="s">
        <v>274</v>
      </c>
      <c r="B42" s="52" t="s">
        <v>273</v>
      </c>
      <c r="C42" s="52" t="s">
        <v>1074</v>
      </c>
      <c r="D42" s="50">
        <f t="shared" si="0"/>
        <v>1</v>
      </c>
      <c r="E42" s="52" t="s">
        <v>2128</v>
      </c>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4">
        <f t="shared" si="1"/>
        <v>1</v>
      </c>
    </row>
    <row r="43" spans="1:32" x14ac:dyDescent="0.3">
      <c r="A43" s="52" t="s">
        <v>955</v>
      </c>
      <c r="B43" s="52" t="s">
        <v>954</v>
      </c>
      <c r="C43" s="52" t="s">
        <v>1074</v>
      </c>
      <c r="D43" s="50">
        <f t="shared" si="0"/>
        <v>3</v>
      </c>
      <c r="E43" s="52" t="s">
        <v>2128</v>
      </c>
      <c r="F43" s="52"/>
      <c r="G43" s="52"/>
      <c r="H43" s="52"/>
      <c r="I43" s="52"/>
      <c r="J43" s="52"/>
      <c r="K43" s="52"/>
      <c r="L43" s="52"/>
      <c r="M43" s="52"/>
      <c r="N43" s="52"/>
      <c r="O43" s="52"/>
      <c r="P43" s="52"/>
      <c r="Q43" s="52"/>
      <c r="R43" s="52" t="s">
        <v>2128</v>
      </c>
      <c r="S43" s="52"/>
      <c r="T43" s="52"/>
      <c r="U43" s="52"/>
      <c r="V43" s="52"/>
      <c r="W43" s="52"/>
      <c r="X43" s="52"/>
      <c r="Y43" s="52"/>
      <c r="Z43" s="52" t="s">
        <v>2128</v>
      </c>
      <c r="AA43" s="52"/>
      <c r="AB43" s="52"/>
      <c r="AC43" s="52"/>
      <c r="AD43" s="52"/>
      <c r="AE43" s="52"/>
      <c r="AF43" s="54">
        <f t="shared" si="1"/>
        <v>3</v>
      </c>
    </row>
    <row r="44" spans="1:32" x14ac:dyDescent="0.3">
      <c r="A44" s="52" t="s">
        <v>421</v>
      </c>
      <c r="B44" s="52" t="s">
        <v>420</v>
      </c>
      <c r="C44" s="52" t="s">
        <v>1074</v>
      </c>
      <c r="D44" s="50">
        <f t="shared" si="0"/>
        <v>1</v>
      </c>
      <c r="E44" s="52"/>
      <c r="F44" s="52"/>
      <c r="G44" s="52"/>
      <c r="H44" s="52"/>
      <c r="I44" s="52"/>
      <c r="J44" s="52"/>
      <c r="K44" s="52"/>
      <c r="L44" s="52"/>
      <c r="M44" s="52"/>
      <c r="N44" s="52"/>
      <c r="O44" s="52"/>
      <c r="P44" s="52"/>
      <c r="Q44" s="52"/>
      <c r="R44" s="52" t="s">
        <v>2128</v>
      </c>
      <c r="S44" s="52"/>
      <c r="T44" s="52"/>
      <c r="U44" s="52"/>
      <c r="V44" s="52"/>
      <c r="W44" s="52"/>
      <c r="X44" s="52"/>
      <c r="Y44" s="52"/>
      <c r="Z44" s="52"/>
      <c r="AA44" s="52"/>
      <c r="AB44" s="52"/>
      <c r="AC44" s="52"/>
      <c r="AD44" s="52"/>
      <c r="AE44" s="52"/>
      <c r="AF44" s="54">
        <f t="shared" si="1"/>
        <v>1</v>
      </c>
    </row>
    <row r="45" spans="1:32" x14ac:dyDescent="0.3">
      <c r="A45" s="52" t="s">
        <v>765</v>
      </c>
      <c r="B45" s="52" t="s">
        <v>764</v>
      </c>
      <c r="C45" s="52" t="s">
        <v>1074</v>
      </c>
      <c r="D45" s="50">
        <f t="shared" si="0"/>
        <v>2</v>
      </c>
      <c r="E45" s="52"/>
      <c r="F45" s="52"/>
      <c r="G45" s="52"/>
      <c r="H45" s="52"/>
      <c r="I45" s="52"/>
      <c r="J45" s="52"/>
      <c r="K45" s="52"/>
      <c r="L45" s="52"/>
      <c r="M45" s="52"/>
      <c r="N45" s="52"/>
      <c r="O45" s="52"/>
      <c r="P45" s="52"/>
      <c r="Q45" s="52"/>
      <c r="R45" s="52" t="s">
        <v>2128</v>
      </c>
      <c r="S45" s="52"/>
      <c r="T45" s="52"/>
      <c r="U45" s="52"/>
      <c r="V45" s="52"/>
      <c r="W45" s="52"/>
      <c r="X45" s="52"/>
      <c r="Y45" s="52"/>
      <c r="Z45" s="52" t="s">
        <v>2128</v>
      </c>
      <c r="AA45" s="52"/>
      <c r="AB45" s="52"/>
      <c r="AC45" s="52"/>
      <c r="AD45" s="52"/>
      <c r="AE45" s="52"/>
      <c r="AF45" s="54">
        <f t="shared" si="1"/>
        <v>2</v>
      </c>
    </row>
    <row r="46" spans="1:32" x14ac:dyDescent="0.3">
      <c r="A46" s="52" t="s">
        <v>177</v>
      </c>
      <c r="B46" s="52" t="s">
        <v>176</v>
      </c>
      <c r="C46" s="52" t="s">
        <v>1074</v>
      </c>
      <c r="D46" s="50">
        <f t="shared" si="0"/>
        <v>1</v>
      </c>
      <c r="E46" s="52"/>
      <c r="F46" s="52"/>
      <c r="G46" s="52"/>
      <c r="H46" s="52"/>
      <c r="I46" s="52"/>
      <c r="J46" s="52"/>
      <c r="K46" s="52"/>
      <c r="L46" s="52"/>
      <c r="M46" s="52"/>
      <c r="N46" s="52"/>
      <c r="O46" s="52"/>
      <c r="P46" s="52"/>
      <c r="Q46" s="52"/>
      <c r="R46" s="52"/>
      <c r="S46" s="52"/>
      <c r="T46" s="52"/>
      <c r="U46" s="52"/>
      <c r="V46" s="52"/>
      <c r="W46" s="52"/>
      <c r="X46" s="52"/>
      <c r="Y46" s="52"/>
      <c r="Z46" s="52" t="s">
        <v>2128</v>
      </c>
      <c r="AA46" s="52"/>
      <c r="AB46" s="52"/>
      <c r="AC46" s="52"/>
      <c r="AD46" s="52"/>
      <c r="AE46" s="52"/>
      <c r="AF46" s="54">
        <f t="shared" si="1"/>
        <v>1</v>
      </c>
    </row>
    <row r="47" spans="1:32" x14ac:dyDescent="0.3">
      <c r="A47" s="52" t="s">
        <v>131</v>
      </c>
      <c r="B47" s="52" t="s">
        <v>130</v>
      </c>
      <c r="C47" s="52" t="s">
        <v>1077</v>
      </c>
      <c r="D47" s="50">
        <f t="shared" si="0"/>
        <v>3</v>
      </c>
      <c r="E47" s="52"/>
      <c r="F47" s="52" t="s">
        <v>2128</v>
      </c>
      <c r="G47" s="52"/>
      <c r="H47" s="52" t="s">
        <v>2128</v>
      </c>
      <c r="I47" s="52"/>
      <c r="J47" s="52"/>
      <c r="K47" s="52"/>
      <c r="L47" s="52"/>
      <c r="M47" s="52"/>
      <c r="N47" s="52"/>
      <c r="O47" s="52"/>
      <c r="P47" s="52"/>
      <c r="Q47" s="52"/>
      <c r="R47" s="52" t="s">
        <v>2128</v>
      </c>
      <c r="S47" s="52"/>
      <c r="T47" s="52"/>
      <c r="U47" s="52"/>
      <c r="V47" s="52"/>
      <c r="W47" s="52"/>
      <c r="X47" s="52"/>
      <c r="Y47" s="52"/>
      <c r="Z47" s="52"/>
      <c r="AA47" s="52"/>
      <c r="AB47" s="52"/>
      <c r="AC47" s="52"/>
      <c r="AD47" s="52"/>
      <c r="AE47" s="52"/>
      <c r="AF47" s="54">
        <f t="shared" si="1"/>
        <v>3</v>
      </c>
    </row>
    <row r="48" spans="1:32" x14ac:dyDescent="0.3">
      <c r="A48" s="52" t="s">
        <v>967</v>
      </c>
      <c r="B48" s="52" t="s">
        <v>966</v>
      </c>
      <c r="C48" s="52" t="s">
        <v>1077</v>
      </c>
      <c r="D48" s="50">
        <f t="shared" si="0"/>
        <v>2</v>
      </c>
      <c r="E48" s="52"/>
      <c r="F48" s="52"/>
      <c r="G48" s="52"/>
      <c r="H48" s="52" t="s">
        <v>2128</v>
      </c>
      <c r="I48" s="52"/>
      <c r="J48" s="52"/>
      <c r="K48" s="52"/>
      <c r="L48" s="52"/>
      <c r="M48" s="52" t="s">
        <v>2128</v>
      </c>
      <c r="N48" s="52"/>
      <c r="O48" s="52"/>
      <c r="P48" s="52"/>
      <c r="Q48" s="52"/>
      <c r="R48" s="52"/>
      <c r="S48" s="52"/>
      <c r="T48" s="52"/>
      <c r="U48" s="52"/>
      <c r="V48" s="52"/>
      <c r="W48" s="52"/>
      <c r="X48" s="52"/>
      <c r="Y48" s="52"/>
      <c r="Z48" s="52"/>
      <c r="AA48" s="52"/>
      <c r="AB48" s="52"/>
      <c r="AC48" s="52"/>
      <c r="AD48" s="52"/>
      <c r="AE48" s="52"/>
      <c r="AF48" s="54">
        <f t="shared" si="1"/>
        <v>2</v>
      </c>
    </row>
    <row r="49" spans="1:32" x14ac:dyDescent="0.3">
      <c r="A49" s="52" t="s">
        <v>1127</v>
      </c>
      <c r="B49" s="52" t="s">
        <v>803</v>
      </c>
      <c r="C49" s="52" t="s">
        <v>1077</v>
      </c>
      <c r="D49" s="50">
        <f t="shared" si="0"/>
        <v>2</v>
      </c>
      <c r="E49" s="52" t="s">
        <v>2128</v>
      </c>
      <c r="F49" s="52"/>
      <c r="G49" s="52"/>
      <c r="H49" s="52"/>
      <c r="I49" s="52"/>
      <c r="J49" s="52"/>
      <c r="K49" s="52"/>
      <c r="L49" s="52"/>
      <c r="M49" s="52"/>
      <c r="N49" s="52"/>
      <c r="O49" s="52"/>
      <c r="P49" s="52"/>
      <c r="Q49" s="52"/>
      <c r="R49" s="52" t="s">
        <v>2128</v>
      </c>
      <c r="S49" s="52"/>
      <c r="T49" s="52"/>
      <c r="U49" s="52"/>
      <c r="V49" s="52"/>
      <c r="W49" s="52"/>
      <c r="X49" s="52"/>
      <c r="Y49" s="52"/>
      <c r="Z49" s="52"/>
      <c r="AA49" s="52"/>
      <c r="AB49" s="52"/>
      <c r="AC49" s="52"/>
      <c r="AD49" s="52"/>
      <c r="AE49" s="52"/>
      <c r="AF49" s="54">
        <f t="shared" si="1"/>
        <v>2</v>
      </c>
    </row>
    <row r="50" spans="1:32" x14ac:dyDescent="0.3">
      <c r="A50" s="52" t="s">
        <v>761</v>
      </c>
      <c r="B50" s="52" t="s">
        <v>760</v>
      </c>
      <c r="C50" s="52" t="s">
        <v>1077</v>
      </c>
      <c r="D50" s="50">
        <f t="shared" si="0"/>
        <v>2</v>
      </c>
      <c r="E50" s="52" t="s">
        <v>2128</v>
      </c>
      <c r="F50" s="52"/>
      <c r="G50" s="52"/>
      <c r="H50" s="52"/>
      <c r="I50" s="52"/>
      <c r="J50" s="52"/>
      <c r="K50" s="52"/>
      <c r="L50" s="52"/>
      <c r="M50" s="52" t="s">
        <v>2128</v>
      </c>
      <c r="N50" s="52"/>
      <c r="O50" s="52"/>
      <c r="P50" s="52"/>
      <c r="Q50" s="52"/>
      <c r="R50" s="52"/>
      <c r="S50" s="52"/>
      <c r="T50" s="52"/>
      <c r="U50" s="52"/>
      <c r="V50" s="52"/>
      <c r="W50" s="52"/>
      <c r="X50" s="52"/>
      <c r="Y50" s="52"/>
      <c r="Z50" s="52"/>
      <c r="AA50" s="52"/>
      <c r="AB50" s="52"/>
      <c r="AC50" s="52"/>
      <c r="AD50" s="52"/>
      <c r="AE50" s="52"/>
      <c r="AF50" s="54">
        <f t="shared" si="1"/>
        <v>2</v>
      </c>
    </row>
    <row r="51" spans="1:32" x14ac:dyDescent="0.3">
      <c r="A51" s="52" t="s">
        <v>262</v>
      </c>
      <c r="B51" s="52" t="s">
        <v>261</v>
      </c>
      <c r="C51" s="52" t="s">
        <v>1077</v>
      </c>
      <c r="D51" s="50">
        <f t="shared" si="0"/>
        <v>1</v>
      </c>
      <c r="E51" s="52"/>
      <c r="F51" s="52"/>
      <c r="G51" s="52"/>
      <c r="H51" s="52" t="s">
        <v>2128</v>
      </c>
      <c r="I51" s="52"/>
      <c r="J51" s="52"/>
      <c r="K51" s="52"/>
      <c r="L51" s="52"/>
      <c r="M51" s="52"/>
      <c r="N51" s="52"/>
      <c r="O51" s="52"/>
      <c r="P51" s="52"/>
      <c r="Q51" s="52"/>
      <c r="R51" s="52"/>
      <c r="S51" s="52"/>
      <c r="T51" s="52"/>
      <c r="U51" s="52"/>
      <c r="V51" s="52"/>
      <c r="W51" s="52"/>
      <c r="X51" s="52"/>
      <c r="Y51" s="52"/>
      <c r="Z51" s="52"/>
      <c r="AA51" s="52"/>
      <c r="AB51" s="52"/>
      <c r="AC51" s="52"/>
      <c r="AD51" s="52"/>
      <c r="AE51" s="52"/>
      <c r="AF51" s="54">
        <f t="shared" si="1"/>
        <v>1</v>
      </c>
    </row>
    <row r="52" spans="1:32" x14ac:dyDescent="0.3">
      <c r="A52" s="52" t="s">
        <v>965</v>
      </c>
      <c r="B52" s="52" t="s">
        <v>964</v>
      </c>
      <c r="C52" s="52" t="s">
        <v>1077</v>
      </c>
      <c r="D52" s="50">
        <f t="shared" si="0"/>
        <v>1</v>
      </c>
      <c r="E52" s="52"/>
      <c r="F52" s="52"/>
      <c r="G52" s="52"/>
      <c r="H52" s="52" t="s">
        <v>2128</v>
      </c>
      <c r="I52" s="52"/>
      <c r="J52" s="52"/>
      <c r="K52" s="52"/>
      <c r="L52" s="52"/>
      <c r="M52" s="52"/>
      <c r="N52" s="52"/>
      <c r="O52" s="52"/>
      <c r="P52" s="52"/>
      <c r="Q52" s="52"/>
      <c r="R52" s="52"/>
      <c r="S52" s="52"/>
      <c r="T52" s="52"/>
      <c r="U52" s="52"/>
      <c r="V52" s="52"/>
      <c r="W52" s="52"/>
      <c r="X52" s="52"/>
      <c r="Y52" s="52"/>
      <c r="Z52" s="52"/>
      <c r="AA52" s="52"/>
      <c r="AB52" s="52"/>
      <c r="AC52" s="52"/>
      <c r="AD52" s="52"/>
      <c r="AE52" s="52"/>
      <c r="AF52" s="54">
        <f t="shared" si="1"/>
        <v>1</v>
      </c>
    </row>
    <row r="53" spans="1:32" x14ac:dyDescent="0.3">
      <c r="A53" s="52" t="s">
        <v>953</v>
      </c>
      <c r="B53" s="52" t="s">
        <v>952</v>
      </c>
      <c r="C53" s="52" t="s">
        <v>1077</v>
      </c>
      <c r="D53" s="50">
        <f t="shared" si="0"/>
        <v>2</v>
      </c>
      <c r="E53" s="52" t="s">
        <v>2128</v>
      </c>
      <c r="F53" s="52"/>
      <c r="G53" s="52"/>
      <c r="H53" s="52"/>
      <c r="I53" s="52"/>
      <c r="J53" s="52"/>
      <c r="K53" s="52"/>
      <c r="L53" s="52"/>
      <c r="M53" s="52"/>
      <c r="N53" s="52"/>
      <c r="O53" s="52"/>
      <c r="P53" s="52"/>
      <c r="Q53" s="52"/>
      <c r="R53" s="52" t="s">
        <v>2128</v>
      </c>
      <c r="S53" s="52"/>
      <c r="T53" s="52"/>
      <c r="U53" s="52"/>
      <c r="V53" s="52"/>
      <c r="W53" s="52"/>
      <c r="X53" s="52"/>
      <c r="Y53" s="52"/>
      <c r="Z53" s="52"/>
      <c r="AA53" s="52"/>
      <c r="AB53" s="52"/>
      <c r="AC53" s="52"/>
      <c r="AD53" s="52"/>
      <c r="AE53" s="52"/>
      <c r="AF53" s="54">
        <f t="shared" si="1"/>
        <v>2</v>
      </c>
    </row>
    <row r="54" spans="1:32" x14ac:dyDescent="0.3">
      <c r="A54" s="52" t="s">
        <v>398</v>
      </c>
      <c r="B54" s="52" t="s">
        <v>397</v>
      </c>
      <c r="C54" s="52" t="s">
        <v>1077</v>
      </c>
      <c r="D54" s="50">
        <f t="shared" si="0"/>
        <v>3</v>
      </c>
      <c r="E54" s="52"/>
      <c r="F54" s="52" t="s">
        <v>2128</v>
      </c>
      <c r="G54" s="52"/>
      <c r="H54" s="52" t="s">
        <v>2128</v>
      </c>
      <c r="I54" s="52"/>
      <c r="J54" s="52"/>
      <c r="K54" s="52"/>
      <c r="L54" s="52"/>
      <c r="M54" s="52"/>
      <c r="N54" s="52"/>
      <c r="O54" s="52"/>
      <c r="P54" s="52"/>
      <c r="Q54" s="52"/>
      <c r="R54" s="52" t="s">
        <v>2128</v>
      </c>
      <c r="S54" s="52"/>
      <c r="T54" s="52"/>
      <c r="U54" s="52"/>
      <c r="V54" s="52"/>
      <c r="W54" s="52"/>
      <c r="X54" s="52"/>
      <c r="Y54" s="52"/>
      <c r="Z54" s="52"/>
      <c r="AA54" s="52"/>
      <c r="AB54" s="52"/>
      <c r="AC54" s="52"/>
      <c r="AD54" s="52"/>
      <c r="AE54" s="52"/>
      <c r="AF54" s="54">
        <f t="shared" si="1"/>
        <v>3</v>
      </c>
    </row>
    <row r="55" spans="1:32" x14ac:dyDescent="0.3">
      <c r="A55" s="52" t="s">
        <v>305</v>
      </c>
      <c r="B55" s="52" t="s">
        <v>304</v>
      </c>
      <c r="C55" s="52" t="s">
        <v>1077</v>
      </c>
      <c r="D55" s="50">
        <f t="shared" si="0"/>
        <v>3</v>
      </c>
      <c r="E55" s="52"/>
      <c r="F55" s="52" t="s">
        <v>2128</v>
      </c>
      <c r="G55" s="52"/>
      <c r="H55" s="52" t="s">
        <v>2128</v>
      </c>
      <c r="I55" s="52"/>
      <c r="J55" s="52"/>
      <c r="K55" s="52"/>
      <c r="L55" s="52"/>
      <c r="M55" s="52"/>
      <c r="N55" s="52"/>
      <c r="O55" s="52"/>
      <c r="P55" s="52"/>
      <c r="Q55" s="52"/>
      <c r="R55" s="52" t="s">
        <v>2128</v>
      </c>
      <c r="S55" s="52"/>
      <c r="T55" s="52"/>
      <c r="U55" s="52"/>
      <c r="V55" s="52"/>
      <c r="W55" s="52"/>
      <c r="X55" s="52"/>
      <c r="Y55" s="52"/>
      <c r="Z55" s="52"/>
      <c r="AA55" s="52"/>
      <c r="AB55" s="52"/>
      <c r="AC55" s="52"/>
      <c r="AD55" s="52"/>
      <c r="AE55" s="52"/>
      <c r="AF55" s="54">
        <f t="shared" si="1"/>
        <v>3</v>
      </c>
    </row>
    <row r="56" spans="1:32" x14ac:dyDescent="0.3">
      <c r="A56" s="52" t="s">
        <v>769</v>
      </c>
      <c r="B56" s="52" t="s">
        <v>768</v>
      </c>
      <c r="C56" s="52" t="s">
        <v>1077</v>
      </c>
      <c r="D56" s="50">
        <f t="shared" si="0"/>
        <v>3</v>
      </c>
      <c r="E56" s="52" t="s">
        <v>2128</v>
      </c>
      <c r="F56" s="52"/>
      <c r="G56" s="52"/>
      <c r="H56" s="52" t="s">
        <v>2128</v>
      </c>
      <c r="I56" s="52"/>
      <c r="J56" s="52"/>
      <c r="K56" s="52"/>
      <c r="L56" s="52"/>
      <c r="M56" s="52"/>
      <c r="N56" s="52"/>
      <c r="O56" s="52"/>
      <c r="P56" s="52"/>
      <c r="Q56" s="52"/>
      <c r="R56" s="52" t="s">
        <v>2128</v>
      </c>
      <c r="S56" s="52"/>
      <c r="T56" s="52"/>
      <c r="U56" s="52"/>
      <c r="V56" s="52"/>
      <c r="W56" s="52"/>
      <c r="X56" s="52"/>
      <c r="Y56" s="52"/>
      <c r="Z56" s="52"/>
      <c r="AA56" s="52"/>
      <c r="AB56" s="52"/>
      <c r="AC56" s="52"/>
      <c r="AD56" s="52"/>
      <c r="AE56" s="52"/>
      <c r="AF56" s="54">
        <f t="shared" si="1"/>
        <v>3</v>
      </c>
    </row>
    <row r="57" spans="1:32" x14ac:dyDescent="0.3">
      <c r="A57" s="52" t="s">
        <v>777</v>
      </c>
      <c r="B57" s="52" t="s">
        <v>776</v>
      </c>
      <c r="C57" s="52" t="s">
        <v>1077</v>
      </c>
      <c r="D57" s="50">
        <f t="shared" si="0"/>
        <v>1</v>
      </c>
      <c r="E57" s="52"/>
      <c r="F57" s="52"/>
      <c r="G57" s="52"/>
      <c r="H57" s="52"/>
      <c r="I57" s="52"/>
      <c r="J57" s="52"/>
      <c r="K57" s="52"/>
      <c r="L57" s="52"/>
      <c r="M57" s="52" t="s">
        <v>2128</v>
      </c>
      <c r="N57" s="52"/>
      <c r="O57" s="52"/>
      <c r="P57" s="52"/>
      <c r="Q57" s="52"/>
      <c r="R57" s="52"/>
      <c r="S57" s="52"/>
      <c r="T57" s="52"/>
      <c r="U57" s="52"/>
      <c r="V57" s="52"/>
      <c r="W57" s="52"/>
      <c r="X57" s="52"/>
      <c r="Y57" s="52"/>
      <c r="Z57" s="52"/>
      <c r="AA57" s="52"/>
      <c r="AB57" s="52"/>
      <c r="AC57" s="52"/>
      <c r="AD57" s="52"/>
      <c r="AE57" s="52"/>
      <c r="AF57" s="54">
        <f t="shared" si="1"/>
        <v>1</v>
      </c>
    </row>
    <row r="58" spans="1:32" x14ac:dyDescent="0.3">
      <c r="A58" s="52" t="s">
        <v>838</v>
      </c>
      <c r="B58" s="52" t="s">
        <v>837</v>
      </c>
      <c r="C58" s="52" t="s">
        <v>1077</v>
      </c>
      <c r="D58" s="50">
        <f t="shared" si="0"/>
        <v>1</v>
      </c>
      <c r="E58" s="52"/>
      <c r="F58" s="52"/>
      <c r="G58" s="52"/>
      <c r="H58" s="52"/>
      <c r="I58" s="52"/>
      <c r="J58" s="52"/>
      <c r="K58" s="52"/>
      <c r="L58" s="52"/>
      <c r="M58" s="52" t="s">
        <v>2128</v>
      </c>
      <c r="N58" s="52"/>
      <c r="O58" s="52"/>
      <c r="P58" s="52"/>
      <c r="Q58" s="52"/>
      <c r="R58" s="52"/>
      <c r="S58" s="52"/>
      <c r="T58" s="52"/>
      <c r="U58" s="52"/>
      <c r="V58" s="52"/>
      <c r="W58" s="52"/>
      <c r="X58" s="52"/>
      <c r="Y58" s="52"/>
      <c r="Z58" s="52"/>
      <c r="AA58" s="52"/>
      <c r="AB58" s="52"/>
      <c r="AC58" s="52"/>
      <c r="AD58" s="52"/>
      <c r="AE58" s="52"/>
      <c r="AF58" s="54">
        <f t="shared" si="1"/>
        <v>1</v>
      </c>
    </row>
    <row r="59" spans="1:32" x14ac:dyDescent="0.3">
      <c r="A59" s="52" t="s">
        <v>862</v>
      </c>
      <c r="B59" s="52" t="s">
        <v>861</v>
      </c>
      <c r="C59" s="52" t="s">
        <v>1077</v>
      </c>
      <c r="D59" s="50">
        <f t="shared" si="0"/>
        <v>1</v>
      </c>
      <c r="E59" s="52"/>
      <c r="F59" s="52"/>
      <c r="G59" s="52"/>
      <c r="H59" s="52"/>
      <c r="I59" s="52"/>
      <c r="J59" s="52"/>
      <c r="K59" s="52"/>
      <c r="L59" s="52"/>
      <c r="M59" s="52" t="s">
        <v>2128</v>
      </c>
      <c r="N59" s="52"/>
      <c r="O59" s="52"/>
      <c r="P59" s="52"/>
      <c r="Q59" s="52"/>
      <c r="R59" s="52"/>
      <c r="S59" s="52"/>
      <c r="T59" s="52"/>
      <c r="U59" s="52"/>
      <c r="V59" s="52"/>
      <c r="W59" s="52"/>
      <c r="X59" s="52"/>
      <c r="Y59" s="52"/>
      <c r="Z59" s="52"/>
      <c r="AA59" s="52"/>
      <c r="AB59" s="52"/>
      <c r="AC59" s="52"/>
      <c r="AD59" s="52"/>
      <c r="AE59" s="52"/>
      <c r="AF59" s="54">
        <f t="shared" si="1"/>
        <v>1</v>
      </c>
    </row>
    <row r="60" spans="1:32" x14ac:dyDescent="0.3">
      <c r="A60" s="52" t="s">
        <v>909</v>
      </c>
      <c r="B60" s="52" t="s">
        <v>908</v>
      </c>
      <c r="C60" s="52" t="s">
        <v>1077</v>
      </c>
      <c r="D60" s="50">
        <f t="shared" si="0"/>
        <v>1</v>
      </c>
      <c r="E60" s="52"/>
      <c r="F60" s="52"/>
      <c r="G60" s="52"/>
      <c r="H60" s="52"/>
      <c r="I60" s="52"/>
      <c r="J60" s="52"/>
      <c r="K60" s="52"/>
      <c r="L60" s="52"/>
      <c r="M60" s="52" t="s">
        <v>2128</v>
      </c>
      <c r="N60" s="52"/>
      <c r="O60" s="52"/>
      <c r="P60" s="52"/>
      <c r="Q60" s="52"/>
      <c r="R60" s="52"/>
      <c r="S60" s="52"/>
      <c r="T60" s="52"/>
      <c r="U60" s="52"/>
      <c r="V60" s="52"/>
      <c r="W60" s="52"/>
      <c r="X60" s="52"/>
      <c r="Y60" s="52"/>
      <c r="Z60" s="52"/>
      <c r="AA60" s="52"/>
      <c r="AB60" s="52"/>
      <c r="AC60" s="52"/>
      <c r="AD60" s="52"/>
      <c r="AE60" s="52"/>
      <c r="AF60" s="54">
        <f t="shared" si="1"/>
        <v>1</v>
      </c>
    </row>
    <row r="61" spans="1:32" x14ac:dyDescent="0.3">
      <c r="A61" s="52" t="s">
        <v>921</v>
      </c>
      <c r="B61" s="52" t="s">
        <v>920</v>
      </c>
      <c r="C61" s="52" t="s">
        <v>1077</v>
      </c>
      <c r="D61" s="50">
        <f t="shared" si="0"/>
        <v>1</v>
      </c>
      <c r="E61" s="52"/>
      <c r="F61" s="52"/>
      <c r="G61" s="52"/>
      <c r="H61" s="52"/>
      <c r="I61" s="52"/>
      <c r="J61" s="52"/>
      <c r="K61" s="52"/>
      <c r="L61" s="52"/>
      <c r="M61" s="52" t="s">
        <v>2128</v>
      </c>
      <c r="N61" s="52"/>
      <c r="O61" s="52"/>
      <c r="P61" s="52"/>
      <c r="Q61" s="52"/>
      <c r="R61" s="52"/>
      <c r="S61" s="52"/>
      <c r="T61" s="52"/>
      <c r="U61" s="52"/>
      <c r="V61" s="52"/>
      <c r="W61" s="52"/>
      <c r="X61" s="52"/>
      <c r="Y61" s="52"/>
      <c r="Z61" s="52"/>
      <c r="AA61" s="52"/>
      <c r="AB61" s="52"/>
      <c r="AC61" s="52"/>
      <c r="AD61" s="52"/>
      <c r="AE61" s="52"/>
      <c r="AF61" s="54">
        <f t="shared" si="1"/>
        <v>1</v>
      </c>
    </row>
    <row r="62" spans="1:32" x14ac:dyDescent="0.3">
      <c r="A62" s="52" t="s">
        <v>187</v>
      </c>
      <c r="B62" s="52" t="s">
        <v>186</v>
      </c>
      <c r="C62" s="52" t="s">
        <v>1077</v>
      </c>
      <c r="D62" s="50">
        <f t="shared" si="0"/>
        <v>1</v>
      </c>
      <c r="E62" s="52"/>
      <c r="F62" s="52"/>
      <c r="G62" s="52"/>
      <c r="H62" s="52"/>
      <c r="I62" s="52"/>
      <c r="J62" s="52"/>
      <c r="K62" s="52"/>
      <c r="L62" s="52"/>
      <c r="M62" s="52" t="s">
        <v>2128</v>
      </c>
      <c r="N62" s="52"/>
      <c r="O62" s="52"/>
      <c r="P62" s="52"/>
      <c r="Q62" s="52"/>
      <c r="R62" s="52"/>
      <c r="S62" s="52"/>
      <c r="T62" s="52"/>
      <c r="U62" s="52"/>
      <c r="V62" s="52"/>
      <c r="W62" s="52"/>
      <c r="X62" s="52"/>
      <c r="Y62" s="52"/>
      <c r="Z62" s="52"/>
      <c r="AA62" s="52"/>
      <c r="AB62" s="52"/>
      <c r="AC62" s="52"/>
      <c r="AD62" s="52"/>
      <c r="AE62" s="52"/>
      <c r="AF62" s="54">
        <f t="shared" si="1"/>
        <v>1</v>
      </c>
    </row>
    <row r="63" spans="1:32" x14ac:dyDescent="0.3">
      <c r="A63" s="52" t="s">
        <v>757</v>
      </c>
      <c r="B63" s="52" t="s">
        <v>756</v>
      </c>
      <c r="C63" s="52" t="s">
        <v>1077</v>
      </c>
      <c r="D63" s="50">
        <f t="shared" si="0"/>
        <v>1</v>
      </c>
      <c r="E63" s="52"/>
      <c r="F63" s="52"/>
      <c r="G63" s="52"/>
      <c r="H63" s="52"/>
      <c r="I63" s="52"/>
      <c r="J63" s="52"/>
      <c r="K63" s="52"/>
      <c r="L63" s="52"/>
      <c r="M63" s="52" t="s">
        <v>2128</v>
      </c>
      <c r="N63" s="52"/>
      <c r="O63" s="52"/>
      <c r="P63" s="52"/>
      <c r="Q63" s="52"/>
      <c r="R63" s="52"/>
      <c r="S63" s="52"/>
      <c r="T63" s="52"/>
      <c r="U63" s="52"/>
      <c r="V63" s="52"/>
      <c r="W63" s="52"/>
      <c r="X63" s="52"/>
      <c r="Y63" s="52"/>
      <c r="Z63" s="52"/>
      <c r="AA63" s="52"/>
      <c r="AB63" s="52"/>
      <c r="AC63" s="52"/>
      <c r="AD63" s="52"/>
      <c r="AE63" s="52"/>
      <c r="AF63" s="54">
        <f t="shared" si="1"/>
        <v>1</v>
      </c>
    </row>
    <row r="64" spans="1:32" x14ac:dyDescent="0.3">
      <c r="A64" s="52" t="s">
        <v>759</v>
      </c>
      <c r="B64" s="52" t="s">
        <v>758</v>
      </c>
      <c r="C64" s="52" t="s">
        <v>1077</v>
      </c>
      <c r="D64" s="50">
        <f t="shared" si="0"/>
        <v>1</v>
      </c>
      <c r="E64" s="52"/>
      <c r="F64" s="52"/>
      <c r="G64" s="52"/>
      <c r="H64" s="52"/>
      <c r="I64" s="52"/>
      <c r="J64" s="52"/>
      <c r="K64" s="52"/>
      <c r="L64" s="52"/>
      <c r="M64" s="52" t="s">
        <v>2128</v>
      </c>
      <c r="N64" s="52"/>
      <c r="O64" s="52"/>
      <c r="P64" s="52"/>
      <c r="Q64" s="52"/>
      <c r="R64" s="52"/>
      <c r="S64" s="52"/>
      <c r="T64" s="52"/>
      <c r="U64" s="52"/>
      <c r="V64" s="52"/>
      <c r="W64" s="52"/>
      <c r="X64" s="52"/>
      <c r="Y64" s="52"/>
      <c r="Z64" s="52"/>
      <c r="AA64" s="52"/>
      <c r="AB64" s="52"/>
      <c r="AC64" s="52"/>
      <c r="AD64" s="52"/>
      <c r="AE64" s="52"/>
      <c r="AF64" s="54">
        <f t="shared" si="1"/>
        <v>1</v>
      </c>
    </row>
    <row r="65" spans="1:32" x14ac:dyDescent="0.3">
      <c r="A65" s="52" t="s">
        <v>773</v>
      </c>
      <c r="B65" s="52" t="s">
        <v>772</v>
      </c>
      <c r="C65" s="52" t="s">
        <v>1077</v>
      </c>
      <c r="D65" s="50">
        <f t="shared" si="0"/>
        <v>1</v>
      </c>
      <c r="E65" s="52"/>
      <c r="F65" s="52"/>
      <c r="G65" s="52"/>
      <c r="H65" s="52"/>
      <c r="I65" s="52"/>
      <c r="J65" s="52"/>
      <c r="K65" s="52"/>
      <c r="L65" s="52"/>
      <c r="M65" s="52" t="s">
        <v>2128</v>
      </c>
      <c r="N65" s="52"/>
      <c r="O65" s="52"/>
      <c r="P65" s="52"/>
      <c r="Q65" s="52"/>
      <c r="R65" s="52"/>
      <c r="S65" s="52"/>
      <c r="T65" s="52"/>
      <c r="U65" s="52"/>
      <c r="V65" s="52"/>
      <c r="W65" s="52"/>
      <c r="X65" s="52"/>
      <c r="Y65" s="52"/>
      <c r="Z65" s="52"/>
      <c r="AA65" s="52"/>
      <c r="AB65" s="52"/>
      <c r="AC65" s="52"/>
      <c r="AD65" s="52"/>
      <c r="AE65" s="52"/>
      <c r="AF65" s="54">
        <f t="shared" si="1"/>
        <v>1</v>
      </c>
    </row>
    <row r="66" spans="1:32" x14ac:dyDescent="0.3">
      <c r="A66" s="52" t="s">
        <v>775</v>
      </c>
      <c r="B66" s="52" t="s">
        <v>774</v>
      </c>
      <c r="C66" s="52" t="s">
        <v>1077</v>
      </c>
      <c r="D66" s="50">
        <f t="shared" ref="D66:D129" si="2">AF66</f>
        <v>1</v>
      </c>
      <c r="E66" s="52"/>
      <c r="F66" s="52"/>
      <c r="G66" s="52"/>
      <c r="H66" s="52"/>
      <c r="I66" s="52"/>
      <c r="J66" s="52"/>
      <c r="K66" s="52"/>
      <c r="L66" s="52"/>
      <c r="M66" s="52" t="s">
        <v>2128</v>
      </c>
      <c r="N66" s="52"/>
      <c r="O66" s="52"/>
      <c r="P66" s="52"/>
      <c r="Q66" s="52"/>
      <c r="R66" s="52"/>
      <c r="S66" s="52"/>
      <c r="T66" s="52"/>
      <c r="U66" s="52"/>
      <c r="V66" s="52"/>
      <c r="W66" s="52"/>
      <c r="X66" s="52"/>
      <c r="Y66" s="52"/>
      <c r="Z66" s="52"/>
      <c r="AA66" s="52"/>
      <c r="AB66" s="52"/>
      <c r="AC66" s="52"/>
      <c r="AD66" s="52"/>
      <c r="AE66" s="52"/>
      <c r="AF66" s="54">
        <f t="shared" si="1"/>
        <v>1</v>
      </c>
    </row>
    <row r="67" spans="1:32" x14ac:dyDescent="0.3">
      <c r="A67" s="52" t="s">
        <v>834</v>
      </c>
      <c r="B67" s="52" t="s">
        <v>833</v>
      </c>
      <c r="C67" s="52" t="s">
        <v>1077</v>
      </c>
      <c r="D67" s="50">
        <f t="shared" si="2"/>
        <v>1</v>
      </c>
      <c r="E67" s="52"/>
      <c r="F67" s="52"/>
      <c r="G67" s="52"/>
      <c r="H67" s="52"/>
      <c r="I67" s="52"/>
      <c r="J67" s="52"/>
      <c r="K67" s="52"/>
      <c r="L67" s="52"/>
      <c r="M67" s="52" t="s">
        <v>2128</v>
      </c>
      <c r="N67" s="52"/>
      <c r="O67" s="52"/>
      <c r="P67" s="52"/>
      <c r="Q67" s="52"/>
      <c r="R67" s="52"/>
      <c r="S67" s="52"/>
      <c r="T67" s="52"/>
      <c r="U67" s="52"/>
      <c r="V67" s="52"/>
      <c r="W67" s="52"/>
      <c r="X67" s="52"/>
      <c r="Y67" s="52"/>
      <c r="Z67" s="52"/>
      <c r="AA67" s="52"/>
      <c r="AB67" s="52"/>
      <c r="AC67" s="52"/>
      <c r="AD67" s="52"/>
      <c r="AE67" s="52"/>
      <c r="AF67" s="54">
        <f t="shared" ref="AF67:AF130" si="3">COUNTIF($E67:$AE67,"X")</f>
        <v>1</v>
      </c>
    </row>
    <row r="68" spans="1:32" x14ac:dyDescent="0.3">
      <c r="A68" s="52" t="s">
        <v>836</v>
      </c>
      <c r="B68" s="52" t="s">
        <v>835</v>
      </c>
      <c r="C68" s="52" t="s">
        <v>1077</v>
      </c>
      <c r="D68" s="50">
        <f t="shared" si="2"/>
        <v>1</v>
      </c>
      <c r="E68" s="52"/>
      <c r="F68" s="52"/>
      <c r="G68" s="52"/>
      <c r="H68" s="52"/>
      <c r="I68" s="52"/>
      <c r="J68" s="52"/>
      <c r="K68" s="52"/>
      <c r="L68" s="52"/>
      <c r="M68" s="52" t="s">
        <v>2128</v>
      </c>
      <c r="N68" s="52"/>
      <c r="O68" s="52"/>
      <c r="P68" s="52"/>
      <c r="Q68" s="52"/>
      <c r="R68" s="52"/>
      <c r="S68" s="52"/>
      <c r="T68" s="52"/>
      <c r="U68" s="52"/>
      <c r="V68" s="52"/>
      <c r="W68" s="52"/>
      <c r="X68" s="52"/>
      <c r="Y68" s="52"/>
      <c r="Z68" s="52"/>
      <c r="AA68" s="52"/>
      <c r="AB68" s="52"/>
      <c r="AC68" s="52"/>
      <c r="AD68" s="52"/>
      <c r="AE68" s="52"/>
      <c r="AF68" s="54">
        <f t="shared" si="3"/>
        <v>1</v>
      </c>
    </row>
    <row r="69" spans="1:32" x14ac:dyDescent="0.3">
      <c r="A69" s="52" t="s">
        <v>893</v>
      </c>
      <c r="B69" s="52" t="s">
        <v>892</v>
      </c>
      <c r="C69" s="52" t="s">
        <v>1077</v>
      </c>
      <c r="D69" s="50">
        <f t="shared" si="2"/>
        <v>1</v>
      </c>
      <c r="E69" s="52"/>
      <c r="F69" s="52"/>
      <c r="G69" s="52"/>
      <c r="H69" s="52"/>
      <c r="I69" s="52"/>
      <c r="J69" s="52"/>
      <c r="K69" s="52"/>
      <c r="L69" s="52"/>
      <c r="M69" s="52" t="s">
        <v>2128</v>
      </c>
      <c r="N69" s="52"/>
      <c r="O69" s="52"/>
      <c r="P69" s="52"/>
      <c r="Q69" s="52"/>
      <c r="R69" s="52"/>
      <c r="S69" s="52"/>
      <c r="T69" s="52"/>
      <c r="U69" s="52"/>
      <c r="V69" s="52"/>
      <c r="W69" s="52"/>
      <c r="X69" s="52"/>
      <c r="Y69" s="52"/>
      <c r="Z69" s="52"/>
      <c r="AA69" s="52"/>
      <c r="AB69" s="52"/>
      <c r="AC69" s="52"/>
      <c r="AD69" s="52"/>
      <c r="AE69" s="52"/>
      <c r="AF69" s="54">
        <f t="shared" si="3"/>
        <v>1</v>
      </c>
    </row>
    <row r="70" spans="1:32" x14ac:dyDescent="0.3">
      <c r="A70" s="52" t="s">
        <v>919</v>
      </c>
      <c r="B70" s="52" t="s">
        <v>918</v>
      </c>
      <c r="C70" s="52" t="s">
        <v>1077</v>
      </c>
      <c r="D70" s="50">
        <f t="shared" si="2"/>
        <v>1</v>
      </c>
      <c r="E70" s="52"/>
      <c r="F70" s="52"/>
      <c r="G70" s="52"/>
      <c r="H70" s="52"/>
      <c r="I70" s="52"/>
      <c r="J70" s="52"/>
      <c r="K70" s="52"/>
      <c r="L70" s="52"/>
      <c r="M70" s="52" t="s">
        <v>2128</v>
      </c>
      <c r="N70" s="52"/>
      <c r="O70" s="52"/>
      <c r="P70" s="52"/>
      <c r="Q70" s="52"/>
      <c r="R70" s="52"/>
      <c r="S70" s="52"/>
      <c r="T70" s="52"/>
      <c r="U70" s="52"/>
      <c r="V70" s="52"/>
      <c r="W70" s="52"/>
      <c r="X70" s="52"/>
      <c r="Y70" s="52"/>
      <c r="Z70" s="52"/>
      <c r="AA70" s="52"/>
      <c r="AB70" s="52"/>
      <c r="AC70" s="52"/>
      <c r="AD70" s="52"/>
      <c r="AE70" s="52"/>
      <c r="AF70" s="54">
        <f t="shared" si="3"/>
        <v>1</v>
      </c>
    </row>
    <row r="71" spans="1:32" x14ac:dyDescent="0.3">
      <c r="A71" s="52" t="s">
        <v>78</v>
      </c>
      <c r="B71" s="52" t="s">
        <v>77</v>
      </c>
      <c r="C71" s="52" t="s">
        <v>1077</v>
      </c>
      <c r="D71" s="50">
        <f t="shared" si="2"/>
        <v>1</v>
      </c>
      <c r="E71" s="52"/>
      <c r="F71" s="52"/>
      <c r="G71" s="52"/>
      <c r="H71" s="52"/>
      <c r="I71" s="52"/>
      <c r="J71" s="52"/>
      <c r="K71" s="52"/>
      <c r="L71" s="52"/>
      <c r="M71" s="52" t="s">
        <v>2128</v>
      </c>
      <c r="N71" s="52"/>
      <c r="O71" s="52"/>
      <c r="P71" s="52"/>
      <c r="Q71" s="52"/>
      <c r="R71" s="52"/>
      <c r="S71" s="52"/>
      <c r="T71" s="52"/>
      <c r="U71" s="52"/>
      <c r="V71" s="52"/>
      <c r="W71" s="52"/>
      <c r="X71" s="52"/>
      <c r="Y71" s="52"/>
      <c r="Z71" s="52"/>
      <c r="AA71" s="52"/>
      <c r="AB71" s="52"/>
      <c r="AC71" s="52"/>
      <c r="AD71" s="52"/>
      <c r="AE71" s="52"/>
      <c r="AF71" s="54">
        <f t="shared" si="3"/>
        <v>1</v>
      </c>
    </row>
    <row r="72" spans="1:32" x14ac:dyDescent="0.3">
      <c r="A72" s="52" t="s">
        <v>2129</v>
      </c>
      <c r="B72" s="53" t="s">
        <v>2127</v>
      </c>
      <c r="C72" s="52" t="s">
        <v>1077</v>
      </c>
      <c r="D72" s="50">
        <f t="shared" si="2"/>
        <v>2</v>
      </c>
      <c r="E72" s="52" t="s">
        <v>2128</v>
      </c>
      <c r="F72" s="52"/>
      <c r="G72" s="52"/>
      <c r="H72" s="52" t="s">
        <v>2128</v>
      </c>
      <c r="I72" s="52"/>
      <c r="J72" s="52"/>
      <c r="K72" s="52"/>
      <c r="L72" s="52"/>
      <c r="M72" s="52"/>
      <c r="N72" s="52"/>
      <c r="O72" s="52"/>
      <c r="P72" s="52"/>
      <c r="Q72" s="52"/>
      <c r="R72" s="52"/>
      <c r="S72" s="52"/>
      <c r="T72" s="52"/>
      <c r="U72" s="52"/>
      <c r="V72" s="52"/>
      <c r="W72" s="52"/>
      <c r="X72" s="52"/>
      <c r="Y72" s="52"/>
      <c r="Z72" s="52"/>
      <c r="AA72" s="52"/>
      <c r="AB72" s="52"/>
      <c r="AC72" s="52"/>
      <c r="AD72" s="52"/>
      <c r="AE72" s="52"/>
      <c r="AF72" s="54">
        <f t="shared" si="3"/>
        <v>2</v>
      </c>
    </row>
    <row r="73" spans="1:32" x14ac:dyDescent="0.3">
      <c r="A73" s="52" t="s">
        <v>903</v>
      </c>
      <c r="B73" s="52" t="s">
        <v>17</v>
      </c>
      <c r="C73" s="52" t="s">
        <v>1069</v>
      </c>
      <c r="D73" s="50">
        <f t="shared" si="2"/>
        <v>11</v>
      </c>
      <c r="E73" s="52" t="s">
        <v>2128</v>
      </c>
      <c r="F73" s="52"/>
      <c r="G73" s="52" t="s">
        <v>2128</v>
      </c>
      <c r="H73" s="52"/>
      <c r="I73" s="52" t="s">
        <v>2128</v>
      </c>
      <c r="J73" s="52"/>
      <c r="K73" s="52"/>
      <c r="L73" s="52"/>
      <c r="M73" s="52"/>
      <c r="N73" s="52" t="s">
        <v>2128</v>
      </c>
      <c r="O73" s="52"/>
      <c r="P73" s="52" t="s">
        <v>2128</v>
      </c>
      <c r="Q73" s="52"/>
      <c r="R73" s="52" t="s">
        <v>2128</v>
      </c>
      <c r="S73" s="52"/>
      <c r="T73" s="52"/>
      <c r="U73" s="52" t="s">
        <v>2128</v>
      </c>
      <c r="V73" s="52"/>
      <c r="W73" s="52" t="s">
        <v>2128</v>
      </c>
      <c r="X73" s="52"/>
      <c r="Y73" s="52"/>
      <c r="Z73" s="52"/>
      <c r="AA73" s="52" t="s">
        <v>2128</v>
      </c>
      <c r="AB73" s="52" t="s">
        <v>2128</v>
      </c>
      <c r="AC73" s="52" t="s">
        <v>2128</v>
      </c>
      <c r="AD73" s="52"/>
      <c r="AE73" s="52"/>
      <c r="AF73" s="54">
        <f t="shared" si="3"/>
        <v>11</v>
      </c>
    </row>
    <row r="74" spans="1:32" x14ac:dyDescent="0.3">
      <c r="A74" s="52" t="s">
        <v>450</v>
      </c>
      <c r="B74" s="52" t="s">
        <v>16</v>
      </c>
      <c r="C74" s="52" t="s">
        <v>1069</v>
      </c>
      <c r="D74" s="50">
        <f t="shared" si="2"/>
        <v>2</v>
      </c>
      <c r="E74" s="52" t="s">
        <v>2128</v>
      </c>
      <c r="F74" s="52"/>
      <c r="G74" s="52"/>
      <c r="H74" s="52"/>
      <c r="I74" s="52"/>
      <c r="J74" s="52"/>
      <c r="K74" s="52"/>
      <c r="L74" s="52"/>
      <c r="M74" s="52"/>
      <c r="N74" s="52"/>
      <c r="O74" s="52"/>
      <c r="P74" s="52"/>
      <c r="Q74" s="52"/>
      <c r="R74" s="52"/>
      <c r="S74" s="52"/>
      <c r="T74" s="52"/>
      <c r="U74" s="52"/>
      <c r="V74" s="52"/>
      <c r="W74" s="52"/>
      <c r="X74" s="52"/>
      <c r="Y74" s="52"/>
      <c r="Z74" s="52" t="s">
        <v>2128</v>
      </c>
      <c r="AA74" s="52"/>
      <c r="AB74" s="52"/>
      <c r="AC74" s="52"/>
      <c r="AD74" s="52"/>
      <c r="AE74" s="52"/>
      <c r="AF74" s="54">
        <f t="shared" si="3"/>
        <v>2</v>
      </c>
    </row>
    <row r="75" spans="1:32" x14ac:dyDescent="0.3">
      <c r="A75" s="52" t="s">
        <v>283</v>
      </c>
      <c r="B75" s="52" t="s">
        <v>15</v>
      </c>
      <c r="C75" s="52" t="s">
        <v>1069</v>
      </c>
      <c r="D75" s="50">
        <f t="shared" si="2"/>
        <v>2</v>
      </c>
      <c r="E75" s="52" t="s">
        <v>2128</v>
      </c>
      <c r="F75" s="52"/>
      <c r="G75" s="52"/>
      <c r="H75" s="52"/>
      <c r="I75" s="52"/>
      <c r="J75" s="52"/>
      <c r="K75" s="52"/>
      <c r="L75" s="52"/>
      <c r="M75" s="52"/>
      <c r="N75" s="52"/>
      <c r="O75" s="52"/>
      <c r="P75" s="52"/>
      <c r="Q75" s="52"/>
      <c r="R75" s="52"/>
      <c r="S75" s="52"/>
      <c r="T75" s="52"/>
      <c r="U75" s="52"/>
      <c r="V75" s="52"/>
      <c r="W75" s="52"/>
      <c r="X75" s="52"/>
      <c r="Y75" s="52"/>
      <c r="Z75" s="52" t="s">
        <v>2128</v>
      </c>
      <c r="AA75" s="52"/>
      <c r="AB75" s="52"/>
      <c r="AC75" s="52"/>
      <c r="AD75" s="52"/>
      <c r="AE75" s="52"/>
      <c r="AF75" s="54">
        <f t="shared" si="3"/>
        <v>2</v>
      </c>
    </row>
    <row r="76" spans="1:32" x14ac:dyDescent="0.3">
      <c r="A76" s="52" t="s">
        <v>270</v>
      </c>
      <c r="B76" s="52" t="s">
        <v>269</v>
      </c>
      <c r="C76" s="52" t="s">
        <v>1069</v>
      </c>
      <c r="D76" s="50">
        <f t="shared" si="2"/>
        <v>3</v>
      </c>
      <c r="E76" s="52" t="s">
        <v>2128</v>
      </c>
      <c r="F76" s="52"/>
      <c r="G76" s="52"/>
      <c r="H76" s="52"/>
      <c r="I76" s="52"/>
      <c r="J76" s="52"/>
      <c r="K76" s="52"/>
      <c r="L76" s="52"/>
      <c r="M76" s="52"/>
      <c r="N76" s="52"/>
      <c r="O76" s="52"/>
      <c r="P76" s="52"/>
      <c r="Q76" s="52"/>
      <c r="R76" s="52" t="s">
        <v>2128</v>
      </c>
      <c r="S76" s="52"/>
      <c r="T76" s="52"/>
      <c r="U76" s="52"/>
      <c r="V76" s="52"/>
      <c r="W76" s="52"/>
      <c r="X76" s="52"/>
      <c r="Y76" s="52"/>
      <c r="Z76" s="52" t="s">
        <v>2128</v>
      </c>
      <c r="AA76" s="52"/>
      <c r="AB76" s="52"/>
      <c r="AC76" s="52"/>
      <c r="AD76" s="52"/>
      <c r="AE76" s="52"/>
      <c r="AF76" s="54">
        <f t="shared" si="3"/>
        <v>3</v>
      </c>
    </row>
    <row r="77" spans="1:32" x14ac:dyDescent="0.3">
      <c r="A77" s="52" t="s">
        <v>905</v>
      </c>
      <c r="B77" s="52" t="s">
        <v>904</v>
      </c>
      <c r="C77" s="52" t="s">
        <v>1069</v>
      </c>
      <c r="D77" s="50">
        <f t="shared" si="2"/>
        <v>1</v>
      </c>
      <c r="E77" s="52"/>
      <c r="F77" s="52"/>
      <c r="G77" s="52"/>
      <c r="H77" s="52"/>
      <c r="I77" s="52"/>
      <c r="J77" s="52"/>
      <c r="K77" s="52"/>
      <c r="L77" s="52"/>
      <c r="M77" s="52"/>
      <c r="N77" s="52"/>
      <c r="O77" s="52"/>
      <c r="P77" s="52"/>
      <c r="Q77" s="52"/>
      <c r="R77" s="52" t="s">
        <v>2128</v>
      </c>
      <c r="S77" s="52"/>
      <c r="T77" s="52"/>
      <c r="U77" s="52"/>
      <c r="V77" s="52"/>
      <c r="W77" s="52"/>
      <c r="X77" s="52"/>
      <c r="Y77" s="52"/>
      <c r="Z77" s="52"/>
      <c r="AA77" s="52"/>
      <c r="AB77" s="52"/>
      <c r="AC77" s="52"/>
      <c r="AD77" s="52"/>
      <c r="AE77" s="52"/>
      <c r="AF77" s="54">
        <f t="shared" si="3"/>
        <v>1</v>
      </c>
    </row>
    <row r="78" spans="1:32" x14ac:dyDescent="0.3">
      <c r="A78" s="52" t="s">
        <v>319</v>
      </c>
      <c r="B78" s="52" t="s">
        <v>318</v>
      </c>
      <c r="C78" s="52" t="s">
        <v>1069</v>
      </c>
      <c r="D78" s="50">
        <f t="shared" si="2"/>
        <v>1</v>
      </c>
      <c r="E78" s="52"/>
      <c r="F78" s="52"/>
      <c r="G78" s="52"/>
      <c r="H78" s="52"/>
      <c r="I78" s="52"/>
      <c r="J78" s="52"/>
      <c r="K78" s="52"/>
      <c r="L78" s="52"/>
      <c r="M78" s="52"/>
      <c r="N78" s="52"/>
      <c r="O78" s="52"/>
      <c r="P78" s="52"/>
      <c r="Q78" s="52"/>
      <c r="R78" s="52"/>
      <c r="S78" s="52"/>
      <c r="T78" s="52"/>
      <c r="U78" s="52"/>
      <c r="V78" s="52"/>
      <c r="W78" s="52"/>
      <c r="X78" s="52"/>
      <c r="Y78" s="52"/>
      <c r="Z78" s="52" t="s">
        <v>2128</v>
      </c>
      <c r="AA78" s="52"/>
      <c r="AB78" s="52"/>
      <c r="AC78" s="52"/>
      <c r="AD78" s="52"/>
      <c r="AE78" s="52"/>
      <c r="AF78" s="54">
        <f t="shared" si="3"/>
        <v>1</v>
      </c>
    </row>
    <row r="79" spans="1:32" x14ac:dyDescent="0.3">
      <c r="A79" s="52" t="s">
        <v>415</v>
      </c>
      <c r="B79" s="52" t="s">
        <v>414</v>
      </c>
      <c r="C79" s="52" t="s">
        <v>1069</v>
      </c>
      <c r="D79" s="50">
        <f t="shared" si="2"/>
        <v>1</v>
      </c>
      <c r="E79" s="52"/>
      <c r="F79" s="52"/>
      <c r="G79" s="52"/>
      <c r="H79" s="52"/>
      <c r="I79" s="52"/>
      <c r="J79" s="52"/>
      <c r="K79" s="52"/>
      <c r="L79" s="52"/>
      <c r="M79" s="52"/>
      <c r="N79" s="52"/>
      <c r="O79" s="52"/>
      <c r="P79" s="52"/>
      <c r="Q79" s="52"/>
      <c r="R79" s="52"/>
      <c r="S79" s="52"/>
      <c r="T79" s="52"/>
      <c r="U79" s="52"/>
      <c r="V79" s="52"/>
      <c r="W79" s="52"/>
      <c r="X79" s="52"/>
      <c r="Y79" s="52"/>
      <c r="Z79" s="52" t="s">
        <v>2128</v>
      </c>
      <c r="AA79" s="52"/>
      <c r="AB79" s="52"/>
      <c r="AC79" s="52"/>
      <c r="AD79" s="52"/>
      <c r="AE79" s="52"/>
      <c r="AF79" s="54">
        <f t="shared" si="3"/>
        <v>1</v>
      </c>
    </row>
    <row r="80" spans="1:32" x14ac:dyDescent="0.3">
      <c r="A80" s="52" t="s">
        <v>721</v>
      </c>
      <c r="B80" s="52" t="s">
        <v>720</v>
      </c>
      <c r="C80" s="52" t="s">
        <v>1095</v>
      </c>
      <c r="D80" s="50">
        <f t="shared" si="2"/>
        <v>1</v>
      </c>
      <c r="E80" s="52" t="s">
        <v>2128</v>
      </c>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4">
        <f t="shared" si="3"/>
        <v>1</v>
      </c>
    </row>
    <row r="81" spans="1:32" x14ac:dyDescent="0.3">
      <c r="A81" s="52" t="s">
        <v>129</v>
      </c>
      <c r="B81" s="52" t="s">
        <v>128</v>
      </c>
      <c r="C81" s="52" t="s">
        <v>1095</v>
      </c>
      <c r="D81" s="50">
        <f t="shared" si="2"/>
        <v>2</v>
      </c>
      <c r="E81" s="52" t="s">
        <v>2128</v>
      </c>
      <c r="F81" s="52"/>
      <c r="G81" s="52"/>
      <c r="H81" s="52" t="s">
        <v>2128</v>
      </c>
      <c r="I81" s="52"/>
      <c r="J81" s="52"/>
      <c r="K81" s="52"/>
      <c r="L81" s="52"/>
      <c r="M81" s="52"/>
      <c r="N81" s="52"/>
      <c r="O81" s="52"/>
      <c r="P81" s="52"/>
      <c r="Q81" s="52"/>
      <c r="R81" s="52"/>
      <c r="S81" s="52"/>
      <c r="T81" s="52"/>
      <c r="U81" s="52"/>
      <c r="V81" s="52"/>
      <c r="W81" s="52"/>
      <c r="X81" s="52"/>
      <c r="Y81" s="52"/>
      <c r="Z81" s="52"/>
      <c r="AA81" s="52"/>
      <c r="AB81" s="52"/>
      <c r="AC81" s="52"/>
      <c r="AD81" s="52"/>
      <c r="AE81" s="52"/>
      <c r="AF81" s="54">
        <f t="shared" si="3"/>
        <v>2</v>
      </c>
    </row>
    <row r="82" spans="1:32" x14ac:dyDescent="0.3">
      <c r="A82" s="52" t="s">
        <v>81</v>
      </c>
      <c r="B82" s="52" t="s">
        <v>80</v>
      </c>
      <c r="C82" s="52" t="s">
        <v>1095</v>
      </c>
      <c r="D82" s="50">
        <f t="shared" si="2"/>
        <v>3</v>
      </c>
      <c r="E82" s="52" t="s">
        <v>2128</v>
      </c>
      <c r="F82" s="52" t="s">
        <v>2128</v>
      </c>
      <c r="G82" s="52"/>
      <c r="H82" s="52"/>
      <c r="I82" s="52"/>
      <c r="J82" s="52"/>
      <c r="K82" s="52"/>
      <c r="L82" s="52"/>
      <c r="M82" s="52"/>
      <c r="N82" s="52"/>
      <c r="O82" s="52"/>
      <c r="P82" s="52"/>
      <c r="Q82" s="52"/>
      <c r="R82" s="52" t="s">
        <v>2128</v>
      </c>
      <c r="S82" s="52"/>
      <c r="T82" s="52"/>
      <c r="U82" s="52"/>
      <c r="V82" s="52"/>
      <c r="W82" s="52"/>
      <c r="X82" s="52"/>
      <c r="Y82" s="52"/>
      <c r="Z82" s="52"/>
      <c r="AA82" s="52"/>
      <c r="AB82" s="52"/>
      <c r="AC82" s="52"/>
      <c r="AD82" s="52"/>
      <c r="AE82" s="52"/>
      <c r="AF82" s="54">
        <f t="shared" si="3"/>
        <v>3</v>
      </c>
    </row>
    <row r="83" spans="1:32" x14ac:dyDescent="0.3">
      <c r="A83" s="52" t="s">
        <v>119</v>
      </c>
      <c r="B83" s="52" t="s">
        <v>20</v>
      </c>
      <c r="C83" s="52" t="s">
        <v>1095</v>
      </c>
      <c r="D83" s="50">
        <f t="shared" si="2"/>
        <v>4</v>
      </c>
      <c r="E83" s="52" t="s">
        <v>2128</v>
      </c>
      <c r="F83" s="52"/>
      <c r="G83" s="52"/>
      <c r="H83" s="52" t="s">
        <v>2128</v>
      </c>
      <c r="I83" s="52"/>
      <c r="J83" s="52"/>
      <c r="K83" s="52"/>
      <c r="L83" s="52"/>
      <c r="M83" s="52"/>
      <c r="N83" s="52"/>
      <c r="O83" s="52"/>
      <c r="P83" s="52"/>
      <c r="Q83" s="52"/>
      <c r="R83" s="52" t="s">
        <v>2128</v>
      </c>
      <c r="S83" s="52"/>
      <c r="T83" s="52"/>
      <c r="U83" s="52"/>
      <c r="V83" s="52"/>
      <c r="W83" s="52"/>
      <c r="X83" s="52"/>
      <c r="Y83" s="52"/>
      <c r="Z83" s="52" t="s">
        <v>2128</v>
      </c>
      <c r="AA83" s="52"/>
      <c r="AB83" s="52"/>
      <c r="AC83" s="52"/>
      <c r="AD83" s="52"/>
      <c r="AE83" s="52"/>
      <c r="AF83" s="54">
        <f t="shared" si="3"/>
        <v>4</v>
      </c>
    </row>
    <row r="84" spans="1:32" x14ac:dyDescent="0.3">
      <c r="A84" s="52" t="s">
        <v>127</v>
      </c>
      <c r="B84" s="52" t="s">
        <v>126</v>
      </c>
      <c r="C84" s="52" t="s">
        <v>1095</v>
      </c>
      <c r="D84" s="50">
        <f t="shared" si="2"/>
        <v>2</v>
      </c>
      <c r="E84" s="52" t="s">
        <v>2128</v>
      </c>
      <c r="F84" s="52"/>
      <c r="G84" s="52"/>
      <c r="H84" s="52" t="s">
        <v>2128</v>
      </c>
      <c r="I84" s="52"/>
      <c r="J84" s="52"/>
      <c r="K84" s="52"/>
      <c r="L84" s="52"/>
      <c r="M84" s="52"/>
      <c r="N84" s="52"/>
      <c r="O84" s="52"/>
      <c r="P84" s="52"/>
      <c r="Q84" s="52"/>
      <c r="R84" s="52"/>
      <c r="S84" s="52"/>
      <c r="T84" s="52"/>
      <c r="U84" s="52"/>
      <c r="V84" s="52"/>
      <c r="W84" s="52"/>
      <c r="X84" s="52"/>
      <c r="Y84" s="52"/>
      <c r="Z84" s="52"/>
      <c r="AA84" s="52"/>
      <c r="AB84" s="52"/>
      <c r="AC84" s="52"/>
      <c r="AD84" s="52"/>
      <c r="AE84" s="52"/>
      <c r="AF84" s="54">
        <f t="shared" si="3"/>
        <v>2</v>
      </c>
    </row>
    <row r="85" spans="1:32" x14ac:dyDescent="0.3">
      <c r="A85" s="52" t="s">
        <v>276</v>
      </c>
      <c r="B85" s="52" t="s">
        <v>275</v>
      </c>
      <c r="C85" s="52" t="s">
        <v>1095</v>
      </c>
      <c r="D85" s="50">
        <f t="shared" si="2"/>
        <v>4</v>
      </c>
      <c r="E85" s="52" t="s">
        <v>2128</v>
      </c>
      <c r="F85" s="52"/>
      <c r="G85" s="52"/>
      <c r="H85" s="52"/>
      <c r="I85" s="52"/>
      <c r="J85" s="52"/>
      <c r="K85" s="52"/>
      <c r="L85" s="52"/>
      <c r="M85" s="52" t="s">
        <v>2128</v>
      </c>
      <c r="N85" s="52"/>
      <c r="O85" s="52"/>
      <c r="P85" s="52"/>
      <c r="Q85" s="52"/>
      <c r="R85" s="52" t="s">
        <v>2128</v>
      </c>
      <c r="S85" s="52"/>
      <c r="T85" s="52"/>
      <c r="U85" s="52"/>
      <c r="V85" s="52"/>
      <c r="W85" s="52"/>
      <c r="X85" s="52"/>
      <c r="Y85" s="52" t="s">
        <v>2128</v>
      </c>
      <c r="Z85" s="52"/>
      <c r="AA85" s="52"/>
      <c r="AB85" s="52"/>
      <c r="AC85" s="52"/>
      <c r="AD85" s="52"/>
      <c r="AE85" s="52"/>
      <c r="AF85" s="54">
        <f t="shared" si="3"/>
        <v>4</v>
      </c>
    </row>
    <row r="86" spans="1:32" x14ac:dyDescent="0.3">
      <c r="A86" s="52" t="s">
        <v>79</v>
      </c>
      <c r="B86" s="52" t="s">
        <v>19</v>
      </c>
      <c r="C86" s="52" t="s">
        <v>1095</v>
      </c>
      <c r="D86" s="50">
        <f t="shared" si="2"/>
        <v>1</v>
      </c>
      <c r="E86" s="52"/>
      <c r="F86" s="52"/>
      <c r="G86" s="52"/>
      <c r="H86" s="52"/>
      <c r="I86" s="52"/>
      <c r="J86" s="52"/>
      <c r="K86" s="52"/>
      <c r="L86" s="52"/>
      <c r="M86" s="52"/>
      <c r="N86" s="52"/>
      <c r="O86" s="52"/>
      <c r="P86" s="52"/>
      <c r="Q86" s="52"/>
      <c r="R86" s="52" t="s">
        <v>2128</v>
      </c>
      <c r="S86" s="52"/>
      <c r="T86" s="52"/>
      <c r="U86" s="52"/>
      <c r="V86" s="52"/>
      <c r="W86" s="52"/>
      <c r="X86" s="52"/>
      <c r="Y86" s="52"/>
      <c r="Z86" s="52"/>
      <c r="AA86" s="52"/>
      <c r="AB86" s="52"/>
      <c r="AC86" s="52"/>
      <c r="AD86" s="52"/>
      <c r="AE86" s="52"/>
      <c r="AF86" s="54">
        <f t="shared" si="3"/>
        <v>1</v>
      </c>
    </row>
    <row r="87" spans="1:32" x14ac:dyDescent="0.3">
      <c r="A87" s="52" t="s">
        <v>272</v>
      </c>
      <c r="B87" s="52" t="s">
        <v>271</v>
      </c>
      <c r="C87" s="52" t="s">
        <v>1095</v>
      </c>
      <c r="D87" s="50">
        <f t="shared" si="2"/>
        <v>2</v>
      </c>
      <c r="E87" s="52"/>
      <c r="F87" s="52"/>
      <c r="G87" s="52"/>
      <c r="H87" s="52"/>
      <c r="I87" s="52"/>
      <c r="J87" s="52"/>
      <c r="K87" s="52"/>
      <c r="L87" s="52"/>
      <c r="M87" s="52" t="s">
        <v>2128</v>
      </c>
      <c r="N87" s="52"/>
      <c r="O87" s="52"/>
      <c r="P87" s="52"/>
      <c r="Q87" s="52"/>
      <c r="R87" s="52" t="s">
        <v>2128</v>
      </c>
      <c r="S87" s="52"/>
      <c r="T87" s="52"/>
      <c r="U87" s="52"/>
      <c r="V87" s="52"/>
      <c r="W87" s="52"/>
      <c r="X87" s="52"/>
      <c r="Y87" s="52"/>
      <c r="Z87" s="52"/>
      <c r="AA87" s="52"/>
      <c r="AB87" s="52"/>
      <c r="AC87" s="52"/>
      <c r="AD87" s="52"/>
      <c r="AE87" s="52"/>
      <c r="AF87" s="54">
        <f t="shared" si="3"/>
        <v>2</v>
      </c>
    </row>
    <row r="88" spans="1:32" x14ac:dyDescent="0.3">
      <c r="A88" s="52" t="s">
        <v>85</v>
      </c>
      <c r="B88" s="52" t="s">
        <v>23</v>
      </c>
      <c r="C88" s="52" t="s">
        <v>1092</v>
      </c>
      <c r="D88" s="50">
        <f t="shared" si="2"/>
        <v>16</v>
      </c>
      <c r="E88" s="52" t="s">
        <v>2128</v>
      </c>
      <c r="F88" s="52" t="s">
        <v>2128</v>
      </c>
      <c r="G88" s="52" t="s">
        <v>2128</v>
      </c>
      <c r="H88" s="52"/>
      <c r="I88" s="52"/>
      <c r="J88" s="52"/>
      <c r="K88" s="52"/>
      <c r="L88" s="52"/>
      <c r="M88" s="52" t="s">
        <v>2128</v>
      </c>
      <c r="N88" s="52" t="s">
        <v>2128</v>
      </c>
      <c r="O88" s="52" t="s">
        <v>2128</v>
      </c>
      <c r="P88" s="52"/>
      <c r="Q88" s="52"/>
      <c r="R88" s="52" t="s">
        <v>2128</v>
      </c>
      <c r="S88" s="52"/>
      <c r="T88" s="52"/>
      <c r="U88" s="52" t="s">
        <v>2128</v>
      </c>
      <c r="V88" s="52" t="s">
        <v>2128</v>
      </c>
      <c r="W88" s="52" t="s">
        <v>2128</v>
      </c>
      <c r="X88" s="52"/>
      <c r="Y88" s="52" t="s">
        <v>2128</v>
      </c>
      <c r="Z88" s="52" t="s">
        <v>2128</v>
      </c>
      <c r="AA88" s="52" t="s">
        <v>2128</v>
      </c>
      <c r="AB88" s="52" t="s">
        <v>2128</v>
      </c>
      <c r="AC88" s="52" t="s">
        <v>2128</v>
      </c>
      <c r="AD88" s="52"/>
      <c r="AE88" s="52" t="s">
        <v>2128</v>
      </c>
      <c r="AF88" s="54">
        <f t="shared" si="3"/>
        <v>16</v>
      </c>
    </row>
    <row r="89" spans="1:32" x14ac:dyDescent="0.3">
      <c r="A89" s="52" t="s">
        <v>231</v>
      </c>
      <c r="B89" s="52" t="s">
        <v>230</v>
      </c>
      <c r="C89" s="52" t="s">
        <v>1092</v>
      </c>
      <c r="D89" s="50">
        <f t="shared" si="2"/>
        <v>4</v>
      </c>
      <c r="E89" s="52" t="s">
        <v>2128</v>
      </c>
      <c r="F89" s="52"/>
      <c r="G89" s="52"/>
      <c r="H89" s="52"/>
      <c r="I89" s="52"/>
      <c r="J89" s="52"/>
      <c r="K89" s="52"/>
      <c r="L89" s="52"/>
      <c r="M89" s="52" t="s">
        <v>2128</v>
      </c>
      <c r="N89" s="52"/>
      <c r="O89" s="52"/>
      <c r="P89" s="52"/>
      <c r="Q89" s="52"/>
      <c r="R89" s="52" t="s">
        <v>2128</v>
      </c>
      <c r="S89" s="52"/>
      <c r="T89" s="52"/>
      <c r="U89" s="52"/>
      <c r="V89" s="52"/>
      <c r="W89" s="52"/>
      <c r="X89" s="52"/>
      <c r="Y89" s="52" t="s">
        <v>2128</v>
      </c>
      <c r="Z89" s="52"/>
      <c r="AA89" s="52"/>
      <c r="AB89" s="52"/>
      <c r="AC89" s="52"/>
      <c r="AD89" s="52"/>
      <c r="AE89" s="52"/>
      <c r="AF89" s="54">
        <f t="shared" si="3"/>
        <v>4</v>
      </c>
    </row>
    <row r="90" spans="1:32" x14ac:dyDescent="0.3">
      <c r="A90" s="52" t="s">
        <v>227</v>
      </c>
      <c r="B90" s="52" t="s">
        <v>226</v>
      </c>
      <c r="C90" s="52" t="s">
        <v>1092</v>
      </c>
      <c r="D90" s="50">
        <f t="shared" si="2"/>
        <v>3</v>
      </c>
      <c r="E90" s="52" t="s">
        <v>2128</v>
      </c>
      <c r="F90" s="52"/>
      <c r="G90" s="52"/>
      <c r="H90" s="52"/>
      <c r="I90" s="52"/>
      <c r="J90" s="52"/>
      <c r="K90" s="52"/>
      <c r="L90" s="52"/>
      <c r="M90" s="52" t="s">
        <v>2128</v>
      </c>
      <c r="N90" s="52"/>
      <c r="O90" s="52"/>
      <c r="P90" s="52"/>
      <c r="Q90" s="52"/>
      <c r="R90" s="52" t="s">
        <v>2128</v>
      </c>
      <c r="S90" s="52"/>
      <c r="T90" s="52"/>
      <c r="U90" s="52"/>
      <c r="V90" s="52"/>
      <c r="W90" s="52"/>
      <c r="X90" s="52"/>
      <c r="Y90" s="52"/>
      <c r="Z90" s="52"/>
      <c r="AA90" s="52"/>
      <c r="AB90" s="52"/>
      <c r="AC90" s="52"/>
      <c r="AD90" s="52"/>
      <c r="AE90" s="52"/>
      <c r="AF90" s="54">
        <f t="shared" si="3"/>
        <v>3</v>
      </c>
    </row>
    <row r="91" spans="1:32" x14ac:dyDescent="0.3">
      <c r="A91" s="52" t="s">
        <v>225</v>
      </c>
      <c r="B91" s="52" t="s">
        <v>224</v>
      </c>
      <c r="C91" s="52" t="s">
        <v>1092</v>
      </c>
      <c r="D91" s="50">
        <f t="shared" si="2"/>
        <v>3</v>
      </c>
      <c r="E91" s="52" t="s">
        <v>2128</v>
      </c>
      <c r="F91" s="52"/>
      <c r="G91" s="52"/>
      <c r="H91" s="52"/>
      <c r="I91" s="52"/>
      <c r="J91" s="52"/>
      <c r="K91" s="52"/>
      <c r="L91" s="52"/>
      <c r="M91" s="52" t="s">
        <v>2128</v>
      </c>
      <c r="N91" s="52"/>
      <c r="O91" s="52"/>
      <c r="P91" s="52"/>
      <c r="Q91" s="52"/>
      <c r="R91" s="52" t="s">
        <v>2128</v>
      </c>
      <c r="S91" s="52"/>
      <c r="T91" s="52"/>
      <c r="U91" s="52"/>
      <c r="V91" s="52"/>
      <c r="W91" s="52"/>
      <c r="X91" s="52"/>
      <c r="Y91" s="52"/>
      <c r="Z91" s="52"/>
      <c r="AA91" s="52"/>
      <c r="AB91" s="52"/>
      <c r="AC91" s="52"/>
      <c r="AD91" s="52"/>
      <c r="AE91" s="52"/>
      <c r="AF91" s="54">
        <f t="shared" si="3"/>
        <v>3</v>
      </c>
    </row>
    <row r="92" spans="1:32" x14ac:dyDescent="0.3">
      <c r="A92" s="52" t="s">
        <v>370</v>
      </c>
      <c r="B92" s="52" t="s">
        <v>369</v>
      </c>
      <c r="C92" s="52" t="s">
        <v>1092</v>
      </c>
      <c r="D92" s="50">
        <f t="shared" si="2"/>
        <v>1</v>
      </c>
      <c r="E92" s="52" t="s">
        <v>2128</v>
      </c>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4">
        <f t="shared" si="3"/>
        <v>1</v>
      </c>
    </row>
    <row r="93" spans="1:32" x14ac:dyDescent="0.3">
      <c r="A93" s="52" t="s">
        <v>856</v>
      </c>
      <c r="B93" s="52" t="s">
        <v>855</v>
      </c>
      <c r="C93" s="52" t="s">
        <v>1092</v>
      </c>
      <c r="D93" s="50">
        <f t="shared" si="2"/>
        <v>3</v>
      </c>
      <c r="E93" s="52" t="s">
        <v>2128</v>
      </c>
      <c r="F93" s="52" t="s">
        <v>2128</v>
      </c>
      <c r="G93" s="52"/>
      <c r="H93" s="52"/>
      <c r="I93" s="52"/>
      <c r="J93" s="52"/>
      <c r="K93" s="52"/>
      <c r="L93" s="52"/>
      <c r="M93" s="52" t="s">
        <v>2128</v>
      </c>
      <c r="N93" s="52"/>
      <c r="O93" s="52"/>
      <c r="P93" s="52"/>
      <c r="Q93" s="52"/>
      <c r="R93" s="52"/>
      <c r="S93" s="52"/>
      <c r="T93" s="52"/>
      <c r="U93" s="52"/>
      <c r="V93" s="52"/>
      <c r="W93" s="52"/>
      <c r="X93" s="52"/>
      <c r="Y93" s="52"/>
      <c r="Z93" s="52"/>
      <c r="AA93" s="52"/>
      <c r="AB93" s="52"/>
      <c r="AC93" s="52"/>
      <c r="AD93" s="52"/>
      <c r="AE93" s="52"/>
      <c r="AF93" s="54">
        <f t="shared" si="3"/>
        <v>3</v>
      </c>
    </row>
    <row r="94" spans="1:32" x14ac:dyDescent="0.3">
      <c r="A94" s="52" t="s">
        <v>401</v>
      </c>
      <c r="B94" s="52" t="s">
        <v>400</v>
      </c>
      <c r="C94" s="52" t="s">
        <v>1092</v>
      </c>
      <c r="D94" s="50">
        <f t="shared" si="2"/>
        <v>4</v>
      </c>
      <c r="E94" s="52" t="s">
        <v>2128</v>
      </c>
      <c r="F94" s="52" t="s">
        <v>2128</v>
      </c>
      <c r="G94" s="52"/>
      <c r="H94" s="52"/>
      <c r="I94" s="52"/>
      <c r="J94" s="52"/>
      <c r="K94" s="52"/>
      <c r="L94" s="52"/>
      <c r="M94" s="52" t="s">
        <v>2128</v>
      </c>
      <c r="N94" s="52"/>
      <c r="O94" s="52"/>
      <c r="P94" s="52"/>
      <c r="Q94" s="52"/>
      <c r="R94" s="52" t="s">
        <v>2128</v>
      </c>
      <c r="S94" s="52"/>
      <c r="T94" s="52"/>
      <c r="U94" s="52"/>
      <c r="V94" s="52"/>
      <c r="W94" s="52"/>
      <c r="X94" s="52"/>
      <c r="Y94" s="52"/>
      <c r="Z94" s="52"/>
      <c r="AA94" s="52"/>
      <c r="AB94" s="52"/>
      <c r="AC94" s="52"/>
      <c r="AD94" s="52"/>
      <c r="AE94" s="52"/>
      <c r="AF94" s="54">
        <f t="shared" si="3"/>
        <v>4</v>
      </c>
    </row>
    <row r="95" spans="1:32" x14ac:dyDescent="0.3">
      <c r="A95" s="52" t="s">
        <v>816</v>
      </c>
      <c r="B95" s="52" t="s">
        <v>815</v>
      </c>
      <c r="C95" s="52" t="s">
        <v>1092</v>
      </c>
      <c r="D95" s="50">
        <f t="shared" si="2"/>
        <v>1</v>
      </c>
      <c r="E95" s="52"/>
      <c r="F95" s="52" t="s">
        <v>2128</v>
      </c>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4">
        <f t="shared" si="3"/>
        <v>1</v>
      </c>
    </row>
    <row r="96" spans="1:32" x14ac:dyDescent="0.3">
      <c r="A96" s="52" t="s">
        <v>339</v>
      </c>
      <c r="B96" s="55" t="s">
        <v>338</v>
      </c>
      <c r="C96" s="55" t="s">
        <v>1092</v>
      </c>
      <c r="D96" s="50">
        <f t="shared" si="2"/>
        <v>15</v>
      </c>
      <c r="E96" s="52" t="s">
        <v>2128</v>
      </c>
      <c r="F96" s="52" t="s">
        <v>2128</v>
      </c>
      <c r="G96" s="52"/>
      <c r="H96" s="52" t="s">
        <v>2128</v>
      </c>
      <c r="I96" s="52" t="s">
        <v>2128</v>
      </c>
      <c r="J96" s="52" t="s">
        <v>2128</v>
      </c>
      <c r="K96" s="52" t="s">
        <v>2128</v>
      </c>
      <c r="L96" s="52"/>
      <c r="M96" s="52"/>
      <c r="N96" s="52" t="s">
        <v>2128</v>
      </c>
      <c r="O96" s="52" t="s">
        <v>2128</v>
      </c>
      <c r="P96" s="52" t="s">
        <v>2128</v>
      </c>
      <c r="Q96" s="52" t="s">
        <v>2128</v>
      </c>
      <c r="R96" s="52" t="s">
        <v>2128</v>
      </c>
      <c r="S96" s="52"/>
      <c r="T96" s="52"/>
      <c r="U96" s="52"/>
      <c r="V96" s="52" t="s">
        <v>2128</v>
      </c>
      <c r="W96" s="52" t="s">
        <v>2128</v>
      </c>
      <c r="X96" s="52" t="s">
        <v>2128</v>
      </c>
      <c r="Y96" s="52"/>
      <c r="Z96" s="52"/>
      <c r="AA96" s="52" t="s">
        <v>2128</v>
      </c>
      <c r="AB96" s="52"/>
      <c r="AC96" s="52"/>
      <c r="AD96" s="52"/>
      <c r="AE96" s="52"/>
      <c r="AF96" s="54">
        <f t="shared" si="3"/>
        <v>15</v>
      </c>
    </row>
    <row r="97" spans="1:32" x14ac:dyDescent="0.3">
      <c r="A97" s="52" t="s">
        <v>52</v>
      </c>
      <c r="B97" s="52" t="s">
        <v>51</v>
      </c>
      <c r="C97" s="52" t="s">
        <v>1092</v>
      </c>
      <c r="D97" s="50">
        <f t="shared" si="2"/>
        <v>2</v>
      </c>
      <c r="E97" s="52" t="s">
        <v>2128</v>
      </c>
      <c r="F97" s="52"/>
      <c r="G97" s="52"/>
      <c r="H97" s="52"/>
      <c r="I97" s="52"/>
      <c r="J97" s="52"/>
      <c r="K97" s="52"/>
      <c r="L97" s="52"/>
      <c r="M97" s="52"/>
      <c r="N97" s="52"/>
      <c r="O97" s="52"/>
      <c r="P97" s="52"/>
      <c r="Q97" s="52"/>
      <c r="R97" s="52" t="s">
        <v>2128</v>
      </c>
      <c r="S97" s="52"/>
      <c r="T97" s="52"/>
      <c r="U97" s="52"/>
      <c r="V97" s="52"/>
      <c r="W97" s="52"/>
      <c r="X97" s="52"/>
      <c r="Y97" s="52"/>
      <c r="Z97" s="52"/>
      <c r="AA97" s="52"/>
      <c r="AB97" s="52"/>
      <c r="AC97" s="52"/>
      <c r="AD97" s="52"/>
      <c r="AE97" s="52"/>
      <c r="AF97" s="54">
        <f t="shared" si="3"/>
        <v>2</v>
      </c>
    </row>
    <row r="98" spans="1:32" x14ac:dyDescent="0.3">
      <c r="A98" s="52" t="s">
        <v>337</v>
      </c>
      <c r="B98" s="52" t="s">
        <v>336</v>
      </c>
      <c r="C98" s="52" t="s">
        <v>1092</v>
      </c>
      <c r="D98" s="50">
        <f t="shared" si="2"/>
        <v>17</v>
      </c>
      <c r="E98" s="52" t="s">
        <v>2128</v>
      </c>
      <c r="F98" s="52" t="s">
        <v>2128</v>
      </c>
      <c r="G98" s="52"/>
      <c r="H98" s="52" t="s">
        <v>2128</v>
      </c>
      <c r="I98" s="52" t="s">
        <v>2128</v>
      </c>
      <c r="J98" s="52" t="s">
        <v>2128</v>
      </c>
      <c r="K98" s="52" t="s">
        <v>2128</v>
      </c>
      <c r="L98" s="52"/>
      <c r="M98" s="52" t="s">
        <v>2128</v>
      </c>
      <c r="N98" s="52" t="s">
        <v>2128</v>
      </c>
      <c r="O98" s="52" t="s">
        <v>2128</v>
      </c>
      <c r="P98" s="52" t="s">
        <v>2128</v>
      </c>
      <c r="Q98" s="52" t="s">
        <v>2128</v>
      </c>
      <c r="R98" s="52" t="s">
        <v>2128</v>
      </c>
      <c r="S98" s="52"/>
      <c r="T98" s="52"/>
      <c r="U98" s="52"/>
      <c r="V98" s="52" t="s">
        <v>2128</v>
      </c>
      <c r="W98" s="52" t="s">
        <v>2128</v>
      </c>
      <c r="X98" s="52" t="s">
        <v>2128</v>
      </c>
      <c r="Y98" s="52"/>
      <c r="Z98" s="52"/>
      <c r="AA98" s="52" t="s">
        <v>2128</v>
      </c>
      <c r="AB98" s="52"/>
      <c r="AC98" s="52"/>
      <c r="AD98" s="52"/>
      <c r="AE98" s="52" t="s">
        <v>2128</v>
      </c>
      <c r="AF98" s="54">
        <f t="shared" si="3"/>
        <v>17</v>
      </c>
    </row>
    <row r="99" spans="1:32" x14ac:dyDescent="0.3">
      <c r="A99" s="52" t="s">
        <v>429</v>
      </c>
      <c r="B99" s="52" t="s">
        <v>428</v>
      </c>
      <c r="C99" s="52" t="s">
        <v>1092</v>
      </c>
      <c r="D99" s="50">
        <f t="shared" si="2"/>
        <v>4</v>
      </c>
      <c r="E99" s="52" t="s">
        <v>2128</v>
      </c>
      <c r="F99" s="52" t="s">
        <v>2128</v>
      </c>
      <c r="G99" s="52"/>
      <c r="H99" s="52"/>
      <c r="I99" s="52"/>
      <c r="J99" s="52"/>
      <c r="K99" s="52"/>
      <c r="L99" s="52"/>
      <c r="M99" s="52" t="s">
        <v>2128</v>
      </c>
      <c r="N99" s="52"/>
      <c r="O99" s="52"/>
      <c r="P99" s="52"/>
      <c r="Q99" s="52"/>
      <c r="R99" s="52" t="s">
        <v>2128</v>
      </c>
      <c r="S99" s="52"/>
      <c r="T99" s="52"/>
      <c r="U99" s="52"/>
      <c r="V99" s="52"/>
      <c r="W99" s="52"/>
      <c r="X99" s="52"/>
      <c r="Y99" s="52"/>
      <c r="Z99" s="52"/>
      <c r="AA99" s="52"/>
      <c r="AB99" s="52"/>
      <c r="AC99" s="52"/>
      <c r="AD99" s="52"/>
      <c r="AE99" s="52"/>
      <c r="AF99" s="54">
        <f t="shared" si="3"/>
        <v>4</v>
      </c>
    </row>
    <row r="100" spans="1:32" x14ac:dyDescent="0.3">
      <c r="A100" s="52" t="s">
        <v>1323</v>
      </c>
      <c r="B100" s="52" t="s">
        <v>462</v>
      </c>
      <c r="C100" s="52" t="s">
        <v>1092</v>
      </c>
      <c r="D100" s="50">
        <f t="shared" si="2"/>
        <v>2</v>
      </c>
      <c r="E100" s="52"/>
      <c r="F100" s="52"/>
      <c r="G100" s="52"/>
      <c r="H100" s="52"/>
      <c r="I100" s="52"/>
      <c r="J100" s="52"/>
      <c r="K100" s="52"/>
      <c r="L100" s="52"/>
      <c r="M100" s="52" t="s">
        <v>2128</v>
      </c>
      <c r="N100" s="52"/>
      <c r="O100" s="52"/>
      <c r="P100" s="52"/>
      <c r="Q100" s="52"/>
      <c r="R100" s="52" t="s">
        <v>2128</v>
      </c>
      <c r="S100" s="52"/>
      <c r="T100" s="52"/>
      <c r="U100" s="52"/>
      <c r="V100" s="52"/>
      <c r="W100" s="52"/>
      <c r="X100" s="52"/>
      <c r="Y100" s="52"/>
      <c r="Z100" s="52"/>
      <c r="AA100" s="52"/>
      <c r="AB100" s="52"/>
      <c r="AC100" s="52"/>
      <c r="AD100" s="52"/>
      <c r="AE100" s="52"/>
      <c r="AF100" s="54">
        <f t="shared" si="3"/>
        <v>2</v>
      </c>
    </row>
    <row r="101" spans="1:32" x14ac:dyDescent="0.3">
      <c r="A101" s="52" t="s">
        <v>364</v>
      </c>
      <c r="B101" s="52" t="s">
        <v>363</v>
      </c>
      <c r="C101" s="52" t="s">
        <v>1092</v>
      </c>
      <c r="D101" s="50">
        <f t="shared" si="2"/>
        <v>1</v>
      </c>
      <c r="E101" s="52"/>
      <c r="F101" s="52"/>
      <c r="G101" s="52"/>
      <c r="H101" s="52"/>
      <c r="I101" s="52"/>
      <c r="J101" s="52"/>
      <c r="K101" s="52"/>
      <c r="L101" s="52"/>
      <c r="M101" s="52"/>
      <c r="N101" s="52"/>
      <c r="O101" s="52"/>
      <c r="P101" s="52"/>
      <c r="Q101" s="52"/>
      <c r="R101" s="52" t="s">
        <v>2128</v>
      </c>
      <c r="S101" s="52"/>
      <c r="T101" s="52"/>
      <c r="U101" s="52"/>
      <c r="V101" s="52"/>
      <c r="W101" s="52"/>
      <c r="X101" s="52"/>
      <c r="Y101" s="52"/>
      <c r="Z101" s="52"/>
      <c r="AA101" s="52"/>
      <c r="AB101" s="52"/>
      <c r="AC101" s="52"/>
      <c r="AD101" s="52"/>
      <c r="AE101" s="52"/>
      <c r="AF101" s="54">
        <f t="shared" si="3"/>
        <v>1</v>
      </c>
    </row>
    <row r="102" spans="1:32" x14ac:dyDescent="0.3">
      <c r="A102" s="52" t="s">
        <v>201</v>
      </c>
      <c r="B102" s="52" t="s">
        <v>200</v>
      </c>
      <c r="C102" s="52" t="s">
        <v>1092</v>
      </c>
      <c r="D102" s="50">
        <f t="shared" si="2"/>
        <v>2</v>
      </c>
      <c r="E102" s="52"/>
      <c r="F102" s="52"/>
      <c r="G102" s="52"/>
      <c r="H102" s="52"/>
      <c r="I102" s="52"/>
      <c r="J102" s="52"/>
      <c r="K102" s="52"/>
      <c r="L102" s="52"/>
      <c r="M102" s="52" t="s">
        <v>2128</v>
      </c>
      <c r="N102" s="52"/>
      <c r="O102" s="52"/>
      <c r="P102" s="52"/>
      <c r="Q102" s="52"/>
      <c r="R102" s="52"/>
      <c r="S102" s="52"/>
      <c r="T102" s="52"/>
      <c r="U102" s="52"/>
      <c r="V102" s="52"/>
      <c r="W102" s="52"/>
      <c r="X102" s="52"/>
      <c r="Y102" s="52" t="s">
        <v>2128</v>
      </c>
      <c r="Z102" s="52"/>
      <c r="AA102" s="52"/>
      <c r="AB102" s="52"/>
      <c r="AC102" s="52"/>
      <c r="AD102" s="52"/>
      <c r="AE102" s="52"/>
      <c r="AF102" s="54">
        <f t="shared" si="3"/>
        <v>2</v>
      </c>
    </row>
    <row r="103" spans="1:32" x14ac:dyDescent="0.3">
      <c r="A103" s="52" t="s">
        <v>217</v>
      </c>
      <c r="B103" s="52" t="s">
        <v>216</v>
      </c>
      <c r="C103" s="52" t="s">
        <v>1092</v>
      </c>
      <c r="D103" s="50">
        <f t="shared" si="2"/>
        <v>2</v>
      </c>
      <c r="E103" s="52"/>
      <c r="F103" s="52"/>
      <c r="G103" s="52"/>
      <c r="H103" s="52"/>
      <c r="I103" s="52"/>
      <c r="J103" s="52"/>
      <c r="K103" s="52"/>
      <c r="L103" s="52"/>
      <c r="M103" s="52" t="s">
        <v>2128</v>
      </c>
      <c r="N103" s="52"/>
      <c r="O103" s="52"/>
      <c r="P103" s="52"/>
      <c r="Q103" s="52"/>
      <c r="R103" s="52"/>
      <c r="S103" s="52"/>
      <c r="T103" s="52"/>
      <c r="U103" s="52"/>
      <c r="V103" s="52"/>
      <c r="W103" s="52"/>
      <c r="X103" s="52"/>
      <c r="Y103" s="52" t="s">
        <v>2128</v>
      </c>
      <c r="Z103" s="52"/>
      <c r="AA103" s="52"/>
      <c r="AB103" s="52"/>
      <c r="AC103" s="52"/>
      <c r="AD103" s="52"/>
      <c r="AE103" s="52"/>
      <c r="AF103" s="54">
        <f t="shared" si="3"/>
        <v>2</v>
      </c>
    </row>
    <row r="104" spans="1:32" x14ac:dyDescent="0.3">
      <c r="A104" s="52" t="s">
        <v>199</v>
      </c>
      <c r="B104" s="52" t="s">
        <v>198</v>
      </c>
      <c r="C104" s="52" t="s">
        <v>1092</v>
      </c>
      <c r="D104" s="50">
        <f t="shared" si="2"/>
        <v>2</v>
      </c>
      <c r="E104" s="52"/>
      <c r="F104" s="52"/>
      <c r="G104" s="52"/>
      <c r="H104" s="52"/>
      <c r="I104" s="52"/>
      <c r="J104" s="52"/>
      <c r="K104" s="52"/>
      <c r="L104" s="52"/>
      <c r="M104" s="52" t="s">
        <v>2128</v>
      </c>
      <c r="N104" s="52"/>
      <c r="O104" s="52"/>
      <c r="P104" s="52"/>
      <c r="Q104" s="52"/>
      <c r="R104" s="52"/>
      <c r="S104" s="52"/>
      <c r="T104" s="52"/>
      <c r="U104" s="52"/>
      <c r="V104" s="52"/>
      <c r="W104" s="52"/>
      <c r="X104" s="52"/>
      <c r="Y104" s="52" t="s">
        <v>2128</v>
      </c>
      <c r="Z104" s="52"/>
      <c r="AA104" s="52"/>
      <c r="AB104" s="52"/>
      <c r="AC104" s="52"/>
      <c r="AD104" s="52"/>
      <c r="AE104" s="52"/>
      <c r="AF104" s="54">
        <f t="shared" si="3"/>
        <v>2</v>
      </c>
    </row>
    <row r="105" spans="1:32" x14ac:dyDescent="0.3">
      <c r="A105" s="52" t="s">
        <v>755</v>
      </c>
      <c r="B105" s="52" t="s">
        <v>754</v>
      </c>
      <c r="C105" s="52" t="s">
        <v>1092</v>
      </c>
      <c r="D105" s="50">
        <f t="shared" si="2"/>
        <v>1</v>
      </c>
      <c r="E105" s="52"/>
      <c r="F105" s="52"/>
      <c r="G105" s="52"/>
      <c r="H105" s="52"/>
      <c r="I105" s="52"/>
      <c r="J105" s="52"/>
      <c r="K105" s="52"/>
      <c r="L105" s="52"/>
      <c r="M105" s="52"/>
      <c r="N105" s="52"/>
      <c r="O105" s="52"/>
      <c r="P105" s="52"/>
      <c r="Q105" s="52"/>
      <c r="R105" s="52"/>
      <c r="S105" s="52"/>
      <c r="T105" s="52"/>
      <c r="U105" s="52"/>
      <c r="V105" s="52"/>
      <c r="W105" s="52"/>
      <c r="X105" s="52"/>
      <c r="Y105" s="52"/>
      <c r="Z105" s="52" t="s">
        <v>2128</v>
      </c>
      <c r="AA105" s="52"/>
      <c r="AB105" s="52"/>
      <c r="AC105" s="52"/>
      <c r="AD105" s="52"/>
      <c r="AE105" s="52"/>
      <c r="AF105" s="54">
        <f t="shared" si="3"/>
        <v>1</v>
      </c>
    </row>
    <row r="106" spans="1:32" x14ac:dyDescent="0.3">
      <c r="A106" s="52" t="s">
        <v>203</v>
      </c>
      <c r="B106" s="52" t="s">
        <v>202</v>
      </c>
      <c r="C106" s="52" t="s">
        <v>1092</v>
      </c>
      <c r="D106" s="50">
        <f t="shared" si="2"/>
        <v>1</v>
      </c>
      <c r="E106" s="52"/>
      <c r="F106" s="52"/>
      <c r="G106" s="52"/>
      <c r="H106" s="52"/>
      <c r="I106" s="52"/>
      <c r="J106" s="52"/>
      <c r="K106" s="52"/>
      <c r="L106" s="52"/>
      <c r="M106" s="52" t="s">
        <v>2128</v>
      </c>
      <c r="N106" s="52"/>
      <c r="O106" s="52"/>
      <c r="P106" s="52"/>
      <c r="Q106" s="52"/>
      <c r="R106" s="52"/>
      <c r="S106" s="52"/>
      <c r="T106" s="52"/>
      <c r="U106" s="52"/>
      <c r="V106" s="52"/>
      <c r="W106" s="52"/>
      <c r="X106" s="52"/>
      <c r="Y106" s="52"/>
      <c r="Z106" s="52"/>
      <c r="AA106" s="52"/>
      <c r="AB106" s="52"/>
      <c r="AC106" s="52"/>
      <c r="AD106" s="52"/>
      <c r="AE106" s="52"/>
      <c r="AF106" s="54">
        <f t="shared" si="3"/>
        <v>1</v>
      </c>
    </row>
    <row r="107" spans="1:32" x14ac:dyDescent="0.3">
      <c r="A107" s="52" t="s">
        <v>250</v>
      </c>
      <c r="B107" s="52" t="s">
        <v>249</v>
      </c>
      <c r="C107" s="52" t="s">
        <v>1092</v>
      </c>
      <c r="D107" s="50">
        <f t="shared" si="2"/>
        <v>1</v>
      </c>
      <c r="E107" s="52"/>
      <c r="F107" s="52"/>
      <c r="G107" s="52"/>
      <c r="H107" s="52"/>
      <c r="I107" s="52"/>
      <c r="J107" s="52"/>
      <c r="K107" s="52"/>
      <c r="L107" s="52"/>
      <c r="M107" s="52" t="s">
        <v>2128</v>
      </c>
      <c r="N107" s="52"/>
      <c r="O107" s="52"/>
      <c r="P107" s="52"/>
      <c r="Q107" s="52"/>
      <c r="R107" s="52"/>
      <c r="S107" s="52"/>
      <c r="T107" s="52"/>
      <c r="U107" s="52"/>
      <c r="V107" s="52"/>
      <c r="W107" s="52"/>
      <c r="X107" s="52"/>
      <c r="Y107" s="52"/>
      <c r="Z107" s="52"/>
      <c r="AA107" s="52"/>
      <c r="AB107" s="52"/>
      <c r="AC107" s="52"/>
      <c r="AD107" s="52"/>
      <c r="AE107" s="52"/>
      <c r="AF107" s="54">
        <f t="shared" si="3"/>
        <v>1</v>
      </c>
    </row>
    <row r="108" spans="1:32" x14ac:dyDescent="0.3">
      <c r="A108" s="52" t="s">
        <v>56</v>
      </c>
      <c r="B108" s="52" t="s">
        <v>55</v>
      </c>
      <c r="C108" s="52" t="s">
        <v>1092</v>
      </c>
      <c r="D108" s="50">
        <f t="shared" si="2"/>
        <v>1</v>
      </c>
      <c r="E108" s="52"/>
      <c r="F108" s="52"/>
      <c r="G108" s="52"/>
      <c r="H108" s="52"/>
      <c r="I108" s="52"/>
      <c r="J108" s="52"/>
      <c r="K108" s="52"/>
      <c r="L108" s="52"/>
      <c r="M108" s="52" t="s">
        <v>2128</v>
      </c>
      <c r="N108" s="52"/>
      <c r="O108" s="52"/>
      <c r="P108" s="52"/>
      <c r="Q108" s="52"/>
      <c r="R108" s="52"/>
      <c r="S108" s="52"/>
      <c r="T108" s="52"/>
      <c r="U108" s="52"/>
      <c r="V108" s="52"/>
      <c r="W108" s="52"/>
      <c r="X108" s="52"/>
      <c r="Y108" s="52"/>
      <c r="Z108" s="52"/>
      <c r="AA108" s="52"/>
      <c r="AB108" s="52"/>
      <c r="AC108" s="52"/>
      <c r="AD108" s="52"/>
      <c r="AE108" s="52"/>
      <c r="AF108" s="54">
        <f t="shared" si="3"/>
        <v>1</v>
      </c>
    </row>
    <row r="109" spans="1:32" x14ac:dyDescent="0.3">
      <c r="A109" s="52" t="s">
        <v>87</v>
      </c>
      <c r="B109" s="52" t="s">
        <v>86</v>
      </c>
      <c r="C109" s="52" t="s">
        <v>1092</v>
      </c>
      <c r="D109" s="50">
        <f t="shared" si="2"/>
        <v>1</v>
      </c>
      <c r="E109" s="52"/>
      <c r="F109" s="52"/>
      <c r="G109" s="52"/>
      <c r="H109" s="52"/>
      <c r="I109" s="52"/>
      <c r="J109" s="52"/>
      <c r="K109" s="52"/>
      <c r="L109" s="52"/>
      <c r="M109" s="52" t="s">
        <v>2128</v>
      </c>
      <c r="N109" s="52"/>
      <c r="O109" s="52"/>
      <c r="P109" s="52"/>
      <c r="Q109" s="52"/>
      <c r="R109" s="52"/>
      <c r="S109" s="52"/>
      <c r="T109" s="52"/>
      <c r="U109" s="52"/>
      <c r="V109" s="52"/>
      <c r="W109" s="52"/>
      <c r="X109" s="52"/>
      <c r="Y109" s="52"/>
      <c r="Z109" s="52"/>
      <c r="AA109" s="52"/>
      <c r="AB109" s="52"/>
      <c r="AC109" s="52"/>
      <c r="AD109" s="52"/>
      <c r="AE109" s="52"/>
      <c r="AF109" s="54">
        <f t="shared" si="3"/>
        <v>1</v>
      </c>
    </row>
    <row r="110" spans="1:32" x14ac:dyDescent="0.3">
      <c r="A110" s="52" t="s">
        <v>89</v>
      </c>
      <c r="B110" s="52" t="s">
        <v>88</v>
      </c>
      <c r="C110" s="52" t="s">
        <v>1092</v>
      </c>
      <c r="D110" s="50">
        <f t="shared" si="2"/>
        <v>1</v>
      </c>
      <c r="E110" s="52"/>
      <c r="F110" s="52"/>
      <c r="G110" s="52"/>
      <c r="H110" s="52"/>
      <c r="I110" s="52"/>
      <c r="J110" s="52"/>
      <c r="K110" s="52"/>
      <c r="L110" s="52"/>
      <c r="M110" s="52" t="s">
        <v>2128</v>
      </c>
      <c r="N110" s="52"/>
      <c r="O110" s="52"/>
      <c r="P110" s="52"/>
      <c r="Q110" s="52"/>
      <c r="R110" s="52"/>
      <c r="S110" s="52"/>
      <c r="T110" s="52"/>
      <c r="U110" s="52"/>
      <c r="V110" s="52"/>
      <c r="W110" s="52"/>
      <c r="X110" s="52"/>
      <c r="Y110" s="52"/>
      <c r="Z110" s="52"/>
      <c r="AA110" s="52"/>
      <c r="AB110" s="52"/>
      <c r="AC110" s="52"/>
      <c r="AD110" s="52"/>
      <c r="AE110" s="52"/>
      <c r="AF110" s="54">
        <f t="shared" si="3"/>
        <v>1</v>
      </c>
    </row>
    <row r="111" spans="1:32" x14ac:dyDescent="0.3">
      <c r="A111" s="52" t="s">
        <v>92</v>
      </c>
      <c r="B111" s="52" t="s">
        <v>91</v>
      </c>
      <c r="C111" s="52" t="s">
        <v>1092</v>
      </c>
      <c r="D111" s="50">
        <f t="shared" si="2"/>
        <v>1</v>
      </c>
      <c r="E111" s="52"/>
      <c r="F111" s="52"/>
      <c r="G111" s="52"/>
      <c r="H111" s="52"/>
      <c r="I111" s="52"/>
      <c r="J111" s="52"/>
      <c r="K111" s="52"/>
      <c r="L111" s="52"/>
      <c r="M111" s="52" t="s">
        <v>2128</v>
      </c>
      <c r="N111" s="52"/>
      <c r="O111" s="52"/>
      <c r="P111" s="52"/>
      <c r="Q111" s="52"/>
      <c r="R111" s="52"/>
      <c r="S111" s="52"/>
      <c r="T111" s="52"/>
      <c r="U111" s="52"/>
      <c r="V111" s="52"/>
      <c r="W111" s="52"/>
      <c r="X111" s="52"/>
      <c r="Y111" s="52"/>
      <c r="Z111" s="52"/>
      <c r="AA111" s="52"/>
      <c r="AB111" s="52"/>
      <c r="AC111" s="52"/>
      <c r="AD111" s="52"/>
      <c r="AE111" s="52"/>
      <c r="AF111" s="54">
        <f t="shared" si="3"/>
        <v>1</v>
      </c>
    </row>
    <row r="112" spans="1:32" x14ac:dyDescent="0.3">
      <c r="A112" s="52" t="s">
        <v>193</v>
      </c>
      <c r="B112" s="52" t="s">
        <v>192</v>
      </c>
      <c r="C112" s="52" t="s">
        <v>1092</v>
      </c>
      <c r="D112" s="50">
        <f t="shared" si="2"/>
        <v>1</v>
      </c>
      <c r="E112" s="52"/>
      <c r="F112" s="52"/>
      <c r="G112" s="52"/>
      <c r="H112" s="52"/>
      <c r="I112" s="52"/>
      <c r="J112" s="52"/>
      <c r="K112" s="52"/>
      <c r="L112" s="52"/>
      <c r="M112" s="52" t="s">
        <v>2128</v>
      </c>
      <c r="N112" s="52"/>
      <c r="O112" s="52"/>
      <c r="P112" s="52"/>
      <c r="Q112" s="52"/>
      <c r="R112" s="52"/>
      <c r="S112" s="52"/>
      <c r="T112" s="52"/>
      <c r="U112" s="52"/>
      <c r="V112" s="52"/>
      <c r="W112" s="52"/>
      <c r="X112" s="52"/>
      <c r="Y112" s="52"/>
      <c r="Z112" s="52"/>
      <c r="AA112" s="52"/>
      <c r="AB112" s="52"/>
      <c r="AC112" s="52"/>
      <c r="AD112" s="52"/>
      <c r="AE112" s="52"/>
      <c r="AF112" s="54">
        <f t="shared" si="3"/>
        <v>1</v>
      </c>
    </row>
    <row r="113" spans="1:32" x14ac:dyDescent="0.3">
      <c r="A113" s="52" t="s">
        <v>2130</v>
      </c>
      <c r="B113" s="53" t="s">
        <v>2127</v>
      </c>
      <c r="C113" s="53" t="s">
        <v>1092</v>
      </c>
      <c r="D113" s="50">
        <f t="shared" si="2"/>
        <v>1</v>
      </c>
      <c r="E113" s="52" t="s">
        <v>2128</v>
      </c>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4">
        <f t="shared" si="3"/>
        <v>1</v>
      </c>
    </row>
    <row r="114" spans="1:32" x14ac:dyDescent="0.3">
      <c r="A114" s="52" t="s">
        <v>2131</v>
      </c>
      <c r="B114" s="53" t="s">
        <v>2127</v>
      </c>
      <c r="C114" s="53" t="s">
        <v>1092</v>
      </c>
      <c r="D114" s="50">
        <f t="shared" si="2"/>
        <v>2</v>
      </c>
      <c r="E114" s="52"/>
      <c r="F114" s="52"/>
      <c r="G114" s="52"/>
      <c r="H114" s="52" t="s">
        <v>2128</v>
      </c>
      <c r="I114" s="52"/>
      <c r="J114" s="52"/>
      <c r="K114" s="52"/>
      <c r="L114" s="52"/>
      <c r="M114" s="52"/>
      <c r="N114" s="52"/>
      <c r="O114" s="52"/>
      <c r="P114" s="52"/>
      <c r="Q114" s="52"/>
      <c r="R114" s="52"/>
      <c r="S114" s="52"/>
      <c r="T114" s="52"/>
      <c r="U114" s="52"/>
      <c r="V114" s="52"/>
      <c r="W114" s="52"/>
      <c r="X114" s="52"/>
      <c r="Y114" s="52"/>
      <c r="Z114" s="52"/>
      <c r="AA114" s="52"/>
      <c r="AB114" s="52"/>
      <c r="AC114" s="52" t="s">
        <v>2128</v>
      </c>
      <c r="AD114" s="52"/>
      <c r="AE114" s="52"/>
      <c r="AF114" s="54">
        <f t="shared" si="3"/>
        <v>2</v>
      </c>
    </row>
    <row r="115" spans="1:32" x14ac:dyDescent="0.3">
      <c r="A115" s="52" t="s">
        <v>896</v>
      </c>
      <c r="B115" s="52" t="s">
        <v>895</v>
      </c>
      <c r="C115" s="52" t="s">
        <v>1064</v>
      </c>
      <c r="D115" s="50">
        <f t="shared" si="2"/>
        <v>1</v>
      </c>
      <c r="E115" s="52" t="s">
        <v>2128</v>
      </c>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4">
        <f t="shared" si="3"/>
        <v>1</v>
      </c>
    </row>
    <row r="116" spans="1:32" x14ac:dyDescent="0.3">
      <c r="A116" s="52" t="s">
        <v>417</v>
      </c>
      <c r="B116" s="52" t="s">
        <v>416</v>
      </c>
      <c r="C116" s="52" t="s">
        <v>1064</v>
      </c>
      <c r="D116" s="50">
        <f t="shared" si="2"/>
        <v>6</v>
      </c>
      <c r="E116" s="52" t="s">
        <v>2128</v>
      </c>
      <c r="F116" s="52"/>
      <c r="G116" s="52"/>
      <c r="H116" s="52"/>
      <c r="I116" s="52"/>
      <c r="J116" s="52"/>
      <c r="K116" s="52"/>
      <c r="L116" s="52"/>
      <c r="M116" s="52"/>
      <c r="N116" s="52"/>
      <c r="O116" s="52"/>
      <c r="P116" s="52"/>
      <c r="Q116" s="52"/>
      <c r="R116" s="52" t="s">
        <v>2128</v>
      </c>
      <c r="S116" s="52"/>
      <c r="T116" s="52"/>
      <c r="U116" s="52" t="s">
        <v>2128</v>
      </c>
      <c r="V116" s="52"/>
      <c r="W116" s="52"/>
      <c r="X116" s="52"/>
      <c r="Y116" s="52"/>
      <c r="Z116" s="52" t="s">
        <v>2128</v>
      </c>
      <c r="AA116" s="52" t="s">
        <v>2128</v>
      </c>
      <c r="AB116" s="52"/>
      <c r="AC116" s="52" t="s">
        <v>2128</v>
      </c>
      <c r="AD116" s="52"/>
      <c r="AE116" s="52"/>
      <c r="AF116" s="54">
        <f t="shared" si="3"/>
        <v>6</v>
      </c>
    </row>
    <row r="117" spans="1:32" x14ac:dyDescent="0.3">
      <c r="A117" s="52" t="s">
        <v>133</v>
      </c>
      <c r="B117" s="52" t="s">
        <v>27</v>
      </c>
      <c r="C117" s="52" t="s">
        <v>1064</v>
      </c>
      <c r="D117" s="50">
        <f t="shared" si="2"/>
        <v>16</v>
      </c>
      <c r="E117" s="52" t="s">
        <v>2128</v>
      </c>
      <c r="F117" s="52"/>
      <c r="G117" s="52" t="s">
        <v>2128</v>
      </c>
      <c r="H117" s="52" t="s">
        <v>2128</v>
      </c>
      <c r="I117" s="52" t="s">
        <v>2128</v>
      </c>
      <c r="J117" s="52"/>
      <c r="K117" s="52"/>
      <c r="L117" s="52"/>
      <c r="M117" s="52"/>
      <c r="N117" s="52"/>
      <c r="O117" s="52" t="s">
        <v>2128</v>
      </c>
      <c r="P117" s="52" t="s">
        <v>2128</v>
      </c>
      <c r="Q117" s="52"/>
      <c r="R117" s="52" t="s">
        <v>2128</v>
      </c>
      <c r="S117" s="52"/>
      <c r="T117" s="52"/>
      <c r="U117" s="52" t="s">
        <v>2128</v>
      </c>
      <c r="V117" s="52" t="s">
        <v>2128</v>
      </c>
      <c r="W117" s="52" t="s">
        <v>2128</v>
      </c>
      <c r="X117" s="52"/>
      <c r="Y117" s="52"/>
      <c r="Z117" s="52" t="s">
        <v>2128</v>
      </c>
      <c r="AA117" s="52" t="s">
        <v>2128</v>
      </c>
      <c r="AB117" s="52" t="s">
        <v>2128</v>
      </c>
      <c r="AC117" s="52" t="s">
        <v>2128</v>
      </c>
      <c r="AD117" s="52" t="s">
        <v>2128</v>
      </c>
      <c r="AE117" s="52" t="s">
        <v>2128</v>
      </c>
      <c r="AF117" s="54">
        <f t="shared" si="3"/>
        <v>16</v>
      </c>
    </row>
    <row r="118" spans="1:32" x14ac:dyDescent="0.3">
      <c r="A118" s="52" t="s">
        <v>112</v>
      </c>
      <c r="B118" s="52" t="s">
        <v>111</v>
      </c>
      <c r="C118" s="52" t="s">
        <v>1064</v>
      </c>
      <c r="D118" s="50">
        <f t="shared" si="2"/>
        <v>9</v>
      </c>
      <c r="E118" s="52" t="s">
        <v>2128</v>
      </c>
      <c r="F118" s="52" t="s">
        <v>2128</v>
      </c>
      <c r="G118" s="52"/>
      <c r="H118" s="52" t="s">
        <v>2128</v>
      </c>
      <c r="I118" s="52"/>
      <c r="J118" s="52"/>
      <c r="K118" s="52"/>
      <c r="L118" s="52"/>
      <c r="M118" s="52" t="s">
        <v>2128</v>
      </c>
      <c r="N118" s="52"/>
      <c r="O118" s="52"/>
      <c r="P118" s="52"/>
      <c r="Q118" s="52"/>
      <c r="R118" s="52" t="s">
        <v>2128</v>
      </c>
      <c r="S118" s="52"/>
      <c r="T118" s="52"/>
      <c r="U118" s="52" t="s">
        <v>2128</v>
      </c>
      <c r="V118" s="52"/>
      <c r="W118" s="52"/>
      <c r="X118" s="52"/>
      <c r="Y118" s="52"/>
      <c r="Z118" s="52" t="s">
        <v>2128</v>
      </c>
      <c r="AA118" s="52" t="s">
        <v>2128</v>
      </c>
      <c r="AB118" s="52"/>
      <c r="AC118" s="52" t="s">
        <v>2128</v>
      </c>
      <c r="AD118" s="52"/>
      <c r="AE118" s="52"/>
      <c r="AF118" s="54">
        <f t="shared" si="3"/>
        <v>9</v>
      </c>
    </row>
    <row r="119" spans="1:32" x14ac:dyDescent="0.3">
      <c r="A119" s="52" t="s">
        <v>82</v>
      </c>
      <c r="B119" s="52" t="s">
        <v>25</v>
      </c>
      <c r="C119" s="52" t="s">
        <v>1064</v>
      </c>
      <c r="D119" s="50">
        <f t="shared" si="2"/>
        <v>16</v>
      </c>
      <c r="E119" s="52" t="s">
        <v>2128</v>
      </c>
      <c r="F119" s="52" t="s">
        <v>2128</v>
      </c>
      <c r="G119" s="52" t="s">
        <v>2128</v>
      </c>
      <c r="H119" s="52" t="s">
        <v>2128</v>
      </c>
      <c r="I119" s="52" t="s">
        <v>2128</v>
      </c>
      <c r="J119" s="52"/>
      <c r="K119" s="52"/>
      <c r="L119" s="52"/>
      <c r="M119" s="52"/>
      <c r="N119" s="52"/>
      <c r="O119" s="52" t="s">
        <v>2128</v>
      </c>
      <c r="P119" s="52" t="s">
        <v>2128</v>
      </c>
      <c r="Q119" s="52"/>
      <c r="R119" s="52" t="s">
        <v>2128</v>
      </c>
      <c r="S119" s="52"/>
      <c r="T119" s="52"/>
      <c r="U119" s="52" t="s">
        <v>2128</v>
      </c>
      <c r="V119" s="52" t="s">
        <v>2128</v>
      </c>
      <c r="W119" s="52" t="s">
        <v>2128</v>
      </c>
      <c r="X119" s="52"/>
      <c r="Y119" s="52"/>
      <c r="Z119" s="52"/>
      <c r="AA119" s="52" t="s">
        <v>2128</v>
      </c>
      <c r="AB119" s="52" t="s">
        <v>2128</v>
      </c>
      <c r="AC119" s="52" t="s">
        <v>2128</v>
      </c>
      <c r="AD119" s="52" t="s">
        <v>2128</v>
      </c>
      <c r="AE119" s="52" t="s">
        <v>2128</v>
      </c>
      <c r="AF119" s="54">
        <f t="shared" si="3"/>
        <v>16</v>
      </c>
    </row>
    <row r="120" spans="1:32" x14ac:dyDescent="0.3">
      <c r="A120" s="52" t="s">
        <v>132</v>
      </c>
      <c r="B120" s="52" t="s">
        <v>26</v>
      </c>
      <c r="C120" s="52" t="s">
        <v>1064</v>
      </c>
      <c r="D120" s="50">
        <f t="shared" si="2"/>
        <v>13</v>
      </c>
      <c r="E120" s="52" t="s">
        <v>2128</v>
      </c>
      <c r="F120" s="52"/>
      <c r="G120" s="52" t="s">
        <v>2128</v>
      </c>
      <c r="H120" s="52" t="s">
        <v>2128</v>
      </c>
      <c r="I120" s="52" t="s">
        <v>2128</v>
      </c>
      <c r="J120" s="52"/>
      <c r="K120" s="52"/>
      <c r="L120" s="52"/>
      <c r="M120" s="52"/>
      <c r="N120" s="52"/>
      <c r="O120" s="52"/>
      <c r="P120" s="52" t="s">
        <v>2128</v>
      </c>
      <c r="Q120" s="52"/>
      <c r="R120" s="52" t="s">
        <v>2128</v>
      </c>
      <c r="S120" s="52"/>
      <c r="T120" s="52"/>
      <c r="U120" s="52" t="s">
        <v>2128</v>
      </c>
      <c r="V120" s="52"/>
      <c r="W120" s="52" t="s">
        <v>2128</v>
      </c>
      <c r="X120" s="52"/>
      <c r="Y120" s="52"/>
      <c r="Z120" s="52" t="s">
        <v>2128</v>
      </c>
      <c r="AA120" s="52" t="s">
        <v>2128</v>
      </c>
      <c r="AB120" s="52" t="s">
        <v>2128</v>
      </c>
      <c r="AC120" s="52" t="s">
        <v>2128</v>
      </c>
      <c r="AD120" s="52" t="s">
        <v>2128</v>
      </c>
      <c r="AE120" s="52"/>
      <c r="AF120" s="54">
        <f t="shared" si="3"/>
        <v>13</v>
      </c>
    </row>
    <row r="121" spans="1:32" x14ac:dyDescent="0.3">
      <c r="A121" s="52" t="s">
        <v>237</v>
      </c>
      <c r="B121" s="52" t="s">
        <v>236</v>
      </c>
      <c r="C121" s="52" t="s">
        <v>1064</v>
      </c>
      <c r="D121" s="50">
        <f t="shared" si="2"/>
        <v>2</v>
      </c>
      <c r="E121" s="52" t="s">
        <v>2128</v>
      </c>
      <c r="F121" s="52"/>
      <c r="G121" s="52"/>
      <c r="H121" s="52"/>
      <c r="I121" s="52"/>
      <c r="J121" s="52"/>
      <c r="K121" s="52"/>
      <c r="L121" s="52"/>
      <c r="M121" s="52"/>
      <c r="N121" s="52"/>
      <c r="O121" s="52"/>
      <c r="P121" s="52"/>
      <c r="Q121" s="52"/>
      <c r="R121" s="52"/>
      <c r="S121" s="52"/>
      <c r="T121" s="52"/>
      <c r="U121" s="52"/>
      <c r="V121" s="52"/>
      <c r="W121" s="52"/>
      <c r="X121" s="52"/>
      <c r="Y121" s="52"/>
      <c r="Z121" s="52" t="s">
        <v>2128</v>
      </c>
      <c r="AA121" s="52"/>
      <c r="AB121" s="52"/>
      <c r="AC121" s="52"/>
      <c r="AD121" s="52"/>
      <c r="AE121" s="52"/>
      <c r="AF121" s="54">
        <f t="shared" si="3"/>
        <v>2</v>
      </c>
    </row>
    <row r="122" spans="1:32" x14ac:dyDescent="0.3">
      <c r="A122" s="52" t="s">
        <v>806</v>
      </c>
      <c r="B122" s="52" t="s">
        <v>805</v>
      </c>
      <c r="C122" s="52" t="s">
        <v>1064</v>
      </c>
      <c r="D122" s="50">
        <f t="shared" si="2"/>
        <v>1</v>
      </c>
      <c r="E122" s="52"/>
      <c r="F122" s="52"/>
      <c r="G122" s="52"/>
      <c r="H122" s="52"/>
      <c r="I122" s="52"/>
      <c r="J122" s="52"/>
      <c r="K122" s="52"/>
      <c r="L122" s="52"/>
      <c r="M122" s="52"/>
      <c r="N122" s="52"/>
      <c r="O122" s="52"/>
      <c r="P122" s="52"/>
      <c r="Q122" s="52"/>
      <c r="R122" s="52"/>
      <c r="S122" s="52"/>
      <c r="T122" s="52"/>
      <c r="U122" s="52"/>
      <c r="V122" s="52"/>
      <c r="W122" s="52"/>
      <c r="X122" s="52"/>
      <c r="Y122" s="52"/>
      <c r="Z122" s="52" t="s">
        <v>2128</v>
      </c>
      <c r="AA122" s="52"/>
      <c r="AB122" s="52"/>
      <c r="AC122" s="52"/>
      <c r="AD122" s="52"/>
      <c r="AE122" s="52"/>
      <c r="AF122" s="54">
        <f t="shared" si="3"/>
        <v>1</v>
      </c>
    </row>
    <row r="123" spans="1:32" x14ac:dyDescent="0.3">
      <c r="A123" s="52" t="s">
        <v>145</v>
      </c>
      <c r="B123" s="52" t="s">
        <v>144</v>
      </c>
      <c r="C123" s="52" t="s">
        <v>1064</v>
      </c>
      <c r="D123" s="50">
        <f t="shared" si="2"/>
        <v>1</v>
      </c>
      <c r="E123" s="52"/>
      <c r="F123" s="52"/>
      <c r="G123" s="52"/>
      <c r="H123" s="52"/>
      <c r="I123" s="52"/>
      <c r="J123" s="52"/>
      <c r="K123" s="52"/>
      <c r="L123" s="52"/>
      <c r="M123" s="52"/>
      <c r="N123" s="52"/>
      <c r="O123" s="52"/>
      <c r="P123" s="52"/>
      <c r="Q123" s="52"/>
      <c r="R123" s="52"/>
      <c r="S123" s="52"/>
      <c r="T123" s="52"/>
      <c r="U123" s="52"/>
      <c r="V123" s="52"/>
      <c r="W123" s="52"/>
      <c r="X123" s="52"/>
      <c r="Y123" s="52"/>
      <c r="Z123" s="52" t="s">
        <v>2128</v>
      </c>
      <c r="AA123" s="52"/>
      <c r="AB123" s="52"/>
      <c r="AC123" s="52"/>
      <c r="AD123" s="52"/>
      <c r="AE123" s="52"/>
      <c r="AF123" s="54">
        <f t="shared" si="3"/>
        <v>1</v>
      </c>
    </row>
    <row r="124" spans="1:32" x14ac:dyDescent="0.3">
      <c r="A124" s="52" t="s">
        <v>799</v>
      </c>
      <c r="B124" s="52" t="s">
        <v>798</v>
      </c>
      <c r="C124" s="52" t="s">
        <v>1064</v>
      </c>
      <c r="D124" s="50">
        <f t="shared" si="2"/>
        <v>1</v>
      </c>
      <c r="E124" s="52"/>
      <c r="F124" s="52"/>
      <c r="G124" s="52"/>
      <c r="H124" s="52"/>
      <c r="I124" s="52"/>
      <c r="J124" s="52"/>
      <c r="K124" s="52"/>
      <c r="L124" s="52"/>
      <c r="M124" s="52"/>
      <c r="N124" s="52"/>
      <c r="O124" s="52"/>
      <c r="P124" s="52"/>
      <c r="Q124" s="52"/>
      <c r="R124" s="52"/>
      <c r="S124" s="52"/>
      <c r="T124" s="52"/>
      <c r="U124" s="52"/>
      <c r="V124" s="52"/>
      <c r="W124" s="52"/>
      <c r="X124" s="52"/>
      <c r="Y124" s="52"/>
      <c r="Z124" s="52" t="s">
        <v>2128</v>
      </c>
      <c r="AA124" s="52"/>
      <c r="AB124" s="52"/>
      <c r="AC124" s="52"/>
      <c r="AD124" s="52"/>
      <c r="AE124" s="52"/>
      <c r="AF124" s="54">
        <f t="shared" si="3"/>
        <v>1</v>
      </c>
    </row>
    <row r="125" spans="1:32" x14ac:dyDescent="0.3">
      <c r="A125" s="52" t="s">
        <v>297</v>
      </c>
      <c r="B125" s="52" t="s">
        <v>296</v>
      </c>
      <c r="C125" s="52" t="s">
        <v>1064</v>
      </c>
      <c r="D125" s="50">
        <f t="shared" si="2"/>
        <v>1</v>
      </c>
      <c r="E125" s="52"/>
      <c r="F125" s="52"/>
      <c r="G125" s="52"/>
      <c r="H125" s="52"/>
      <c r="I125" s="52"/>
      <c r="J125" s="52"/>
      <c r="K125" s="52"/>
      <c r="L125" s="52"/>
      <c r="M125" s="52" t="s">
        <v>2128</v>
      </c>
      <c r="N125" s="52"/>
      <c r="O125" s="52"/>
      <c r="P125" s="52"/>
      <c r="Q125" s="52"/>
      <c r="R125" s="52"/>
      <c r="S125" s="52"/>
      <c r="T125" s="52"/>
      <c r="U125" s="52"/>
      <c r="V125" s="52"/>
      <c r="W125" s="52"/>
      <c r="X125" s="52"/>
      <c r="Y125" s="52"/>
      <c r="Z125" s="52"/>
      <c r="AA125" s="52"/>
      <c r="AB125" s="52"/>
      <c r="AC125" s="52"/>
      <c r="AD125" s="52"/>
      <c r="AE125" s="52"/>
      <c r="AF125" s="54">
        <f t="shared" si="3"/>
        <v>1</v>
      </c>
    </row>
    <row r="126" spans="1:32" x14ac:dyDescent="0.3">
      <c r="A126" s="52" t="s">
        <v>459</v>
      </c>
      <c r="B126" s="52" t="s">
        <v>30</v>
      </c>
      <c r="C126" s="52" t="s">
        <v>1107</v>
      </c>
      <c r="D126" s="50">
        <f t="shared" si="2"/>
        <v>1</v>
      </c>
      <c r="E126" s="52" t="s">
        <v>2128</v>
      </c>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4">
        <f t="shared" si="3"/>
        <v>1</v>
      </c>
    </row>
    <row r="127" spans="1:32" x14ac:dyDescent="0.3">
      <c r="A127" s="52" t="s">
        <v>96</v>
      </c>
      <c r="B127" s="52" t="s">
        <v>95</v>
      </c>
      <c r="C127" s="52" t="s">
        <v>1107</v>
      </c>
      <c r="D127" s="50">
        <f t="shared" si="2"/>
        <v>2</v>
      </c>
      <c r="E127" s="52" t="s">
        <v>2128</v>
      </c>
      <c r="F127" s="52"/>
      <c r="G127" s="52"/>
      <c r="H127" s="52"/>
      <c r="I127" s="52"/>
      <c r="J127" s="52"/>
      <c r="K127" s="52"/>
      <c r="L127" s="52"/>
      <c r="M127" s="52"/>
      <c r="N127" s="52"/>
      <c r="O127" s="52"/>
      <c r="P127" s="52"/>
      <c r="Q127" s="52"/>
      <c r="R127" s="52" t="s">
        <v>2128</v>
      </c>
      <c r="S127" s="52"/>
      <c r="T127" s="52"/>
      <c r="U127" s="52"/>
      <c r="V127" s="52"/>
      <c r="W127" s="52"/>
      <c r="X127" s="52"/>
      <c r="Y127" s="52"/>
      <c r="Z127" s="52"/>
      <c r="AA127" s="52"/>
      <c r="AB127" s="52"/>
      <c r="AC127" s="52"/>
      <c r="AD127" s="52"/>
      <c r="AE127" s="52"/>
      <c r="AF127" s="54">
        <f t="shared" si="3"/>
        <v>2</v>
      </c>
    </row>
    <row r="128" spans="1:32" x14ac:dyDescent="0.3">
      <c r="A128" s="52" t="s">
        <v>801</v>
      </c>
      <c r="B128" s="52" t="s">
        <v>800</v>
      </c>
      <c r="C128" s="52" t="s">
        <v>1107</v>
      </c>
      <c r="D128" s="50">
        <f t="shared" si="2"/>
        <v>1</v>
      </c>
      <c r="E128" s="52" t="s">
        <v>2128</v>
      </c>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4">
        <f t="shared" si="3"/>
        <v>1</v>
      </c>
    </row>
    <row r="129" spans="1:32" x14ac:dyDescent="0.3">
      <c r="A129" s="52" t="s">
        <v>787</v>
      </c>
      <c r="B129" s="52" t="s">
        <v>786</v>
      </c>
      <c r="C129" s="52" t="s">
        <v>1107</v>
      </c>
      <c r="D129" s="50">
        <f t="shared" si="2"/>
        <v>3</v>
      </c>
      <c r="E129" s="52" t="s">
        <v>2128</v>
      </c>
      <c r="F129" s="52" t="s">
        <v>2128</v>
      </c>
      <c r="G129" s="52"/>
      <c r="H129" s="52"/>
      <c r="I129" s="52"/>
      <c r="J129" s="52"/>
      <c r="K129" s="52"/>
      <c r="L129" s="52"/>
      <c r="M129" s="52"/>
      <c r="N129" s="52"/>
      <c r="O129" s="52"/>
      <c r="P129" s="52"/>
      <c r="Q129" s="52"/>
      <c r="R129" s="52" t="s">
        <v>2128</v>
      </c>
      <c r="S129" s="52"/>
      <c r="T129" s="52"/>
      <c r="U129" s="52"/>
      <c r="V129" s="52"/>
      <c r="W129" s="52"/>
      <c r="X129" s="52"/>
      <c r="Y129" s="52"/>
      <c r="Z129" s="52"/>
      <c r="AA129" s="52"/>
      <c r="AB129" s="52"/>
      <c r="AC129" s="52"/>
      <c r="AD129" s="52"/>
      <c r="AE129" s="52"/>
      <c r="AF129" s="54">
        <f t="shared" si="3"/>
        <v>3</v>
      </c>
    </row>
    <row r="130" spans="1:32" x14ac:dyDescent="0.3">
      <c r="A130" s="52" t="s">
        <v>413</v>
      </c>
      <c r="B130" s="52" t="s">
        <v>412</v>
      </c>
      <c r="C130" s="52" t="s">
        <v>1116</v>
      </c>
      <c r="D130" s="50">
        <f t="shared" ref="D130:D141" si="4">AF130</f>
        <v>2</v>
      </c>
      <c r="E130" s="52" t="s">
        <v>2128</v>
      </c>
      <c r="F130" s="52"/>
      <c r="G130" s="52"/>
      <c r="H130" s="52"/>
      <c r="I130" s="52"/>
      <c r="J130" s="52"/>
      <c r="K130" s="52"/>
      <c r="L130" s="52"/>
      <c r="M130" s="52"/>
      <c r="N130" s="52"/>
      <c r="O130" s="52"/>
      <c r="P130" s="52"/>
      <c r="Q130" s="52"/>
      <c r="R130" s="52"/>
      <c r="S130" s="52"/>
      <c r="T130" s="52"/>
      <c r="U130" s="52"/>
      <c r="V130" s="52"/>
      <c r="W130" s="52"/>
      <c r="X130" s="52"/>
      <c r="Y130" s="52"/>
      <c r="Z130" s="52" t="s">
        <v>2128</v>
      </c>
      <c r="AA130" s="52"/>
      <c r="AB130" s="52"/>
      <c r="AC130" s="52"/>
      <c r="AD130" s="52"/>
      <c r="AE130" s="52"/>
      <c r="AF130" s="54">
        <f t="shared" si="3"/>
        <v>2</v>
      </c>
    </row>
    <row r="131" spans="1:32" x14ac:dyDescent="0.3">
      <c r="A131" s="52" t="s">
        <v>388</v>
      </c>
      <c r="B131" s="52" t="s">
        <v>387</v>
      </c>
      <c r="C131" s="52" t="s">
        <v>1116</v>
      </c>
      <c r="D131" s="50">
        <f t="shared" si="4"/>
        <v>1</v>
      </c>
      <c r="E131" s="52" t="s">
        <v>2128</v>
      </c>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4">
        <f t="shared" ref="AF131:AF141" si="5">COUNTIF($E131:$AE131,"X")</f>
        <v>1</v>
      </c>
    </row>
    <row r="132" spans="1:32" x14ac:dyDescent="0.3">
      <c r="A132" s="52" t="s">
        <v>351</v>
      </c>
      <c r="B132" s="52" t="s">
        <v>350</v>
      </c>
      <c r="C132" s="52" t="s">
        <v>1116</v>
      </c>
      <c r="D132" s="50">
        <f t="shared" si="4"/>
        <v>3</v>
      </c>
      <c r="E132" s="52" t="s">
        <v>2128</v>
      </c>
      <c r="F132" s="52"/>
      <c r="G132" s="52"/>
      <c r="H132" s="52"/>
      <c r="I132" s="52"/>
      <c r="J132" s="52"/>
      <c r="K132" s="52"/>
      <c r="L132" s="52"/>
      <c r="M132" s="52"/>
      <c r="N132" s="52"/>
      <c r="O132" s="52"/>
      <c r="P132" s="52"/>
      <c r="Q132" s="52"/>
      <c r="R132" s="52" t="s">
        <v>2128</v>
      </c>
      <c r="S132" s="52"/>
      <c r="T132" s="52"/>
      <c r="U132" s="52"/>
      <c r="V132" s="52"/>
      <c r="W132" s="52"/>
      <c r="X132" s="52"/>
      <c r="Y132" s="52"/>
      <c r="Z132" s="52" t="s">
        <v>2128</v>
      </c>
      <c r="AA132" s="52"/>
      <c r="AB132" s="52"/>
      <c r="AC132" s="52"/>
      <c r="AD132" s="52"/>
      <c r="AE132" s="52"/>
      <c r="AF132" s="54">
        <f t="shared" si="5"/>
        <v>3</v>
      </c>
    </row>
    <row r="133" spans="1:32" x14ac:dyDescent="0.3">
      <c r="A133" s="52" t="s">
        <v>343</v>
      </c>
      <c r="B133" s="52" t="s">
        <v>342</v>
      </c>
      <c r="C133" s="52" t="s">
        <v>1104</v>
      </c>
      <c r="D133" s="50">
        <f t="shared" si="4"/>
        <v>2</v>
      </c>
      <c r="E133" s="52" t="s">
        <v>2128</v>
      </c>
      <c r="F133" s="52"/>
      <c r="G133" s="52"/>
      <c r="H133" s="52"/>
      <c r="I133" s="52"/>
      <c r="J133" s="52"/>
      <c r="K133" s="52"/>
      <c r="L133" s="52"/>
      <c r="M133" s="52"/>
      <c r="N133" s="52"/>
      <c r="O133" s="52"/>
      <c r="P133" s="52"/>
      <c r="Q133" s="52"/>
      <c r="R133" s="52"/>
      <c r="S133" s="52"/>
      <c r="T133" s="52"/>
      <c r="U133" s="52"/>
      <c r="V133" s="52"/>
      <c r="W133" s="52"/>
      <c r="X133" s="52"/>
      <c r="Y133" s="52"/>
      <c r="Z133" s="52" t="s">
        <v>2128</v>
      </c>
      <c r="AA133" s="52"/>
      <c r="AB133" s="52"/>
      <c r="AC133" s="52"/>
      <c r="AD133" s="52"/>
      <c r="AE133" s="52"/>
      <c r="AF133" s="54">
        <f t="shared" si="5"/>
        <v>2</v>
      </c>
    </row>
    <row r="134" spans="1:32" x14ac:dyDescent="0.3">
      <c r="A134" s="52" t="s">
        <v>264</v>
      </c>
      <c r="B134" s="52" t="s">
        <v>263</v>
      </c>
      <c r="C134" s="52" t="s">
        <v>1104</v>
      </c>
      <c r="D134" s="50">
        <f t="shared" si="4"/>
        <v>1</v>
      </c>
      <c r="E134" s="52" t="s">
        <v>2128</v>
      </c>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4">
        <f t="shared" si="5"/>
        <v>1</v>
      </c>
    </row>
    <row r="135" spans="1:32" x14ac:dyDescent="0.3">
      <c r="A135" s="52" t="s">
        <v>207</v>
      </c>
      <c r="B135" s="52" t="s">
        <v>206</v>
      </c>
      <c r="C135" s="52" t="s">
        <v>1104</v>
      </c>
      <c r="D135" s="50">
        <f t="shared" si="4"/>
        <v>11</v>
      </c>
      <c r="E135" s="52" t="s">
        <v>2128</v>
      </c>
      <c r="F135" s="52"/>
      <c r="G135" s="52" t="s">
        <v>2128</v>
      </c>
      <c r="H135" s="52"/>
      <c r="I135" s="52" t="s">
        <v>2128</v>
      </c>
      <c r="J135" s="52"/>
      <c r="K135" s="52"/>
      <c r="L135" s="52"/>
      <c r="M135" s="52"/>
      <c r="N135" s="52"/>
      <c r="O135" s="52"/>
      <c r="P135" s="52" t="s">
        <v>2128</v>
      </c>
      <c r="Q135" s="52"/>
      <c r="R135" s="52" t="s">
        <v>2128</v>
      </c>
      <c r="S135" s="52"/>
      <c r="T135" s="52"/>
      <c r="U135" s="52" t="s">
        <v>2128</v>
      </c>
      <c r="V135" s="52"/>
      <c r="W135" s="52" t="s">
        <v>2128</v>
      </c>
      <c r="X135" s="52"/>
      <c r="Y135" s="52"/>
      <c r="Z135" s="52" t="s">
        <v>2128</v>
      </c>
      <c r="AA135" s="52" t="s">
        <v>2128</v>
      </c>
      <c r="AB135" s="52" t="s">
        <v>2128</v>
      </c>
      <c r="AC135" s="52" t="s">
        <v>2128</v>
      </c>
      <c r="AD135" s="52"/>
      <c r="AE135" s="52"/>
      <c r="AF135" s="54">
        <f t="shared" si="5"/>
        <v>11</v>
      </c>
    </row>
    <row r="136" spans="1:32" x14ac:dyDescent="0.3">
      <c r="A136" s="52" t="s">
        <v>809</v>
      </c>
      <c r="B136" s="52" t="s">
        <v>34</v>
      </c>
      <c r="C136" s="52" t="s">
        <v>1104</v>
      </c>
      <c r="D136" s="50">
        <f t="shared" si="4"/>
        <v>2</v>
      </c>
      <c r="E136" s="52" t="s">
        <v>2128</v>
      </c>
      <c r="F136" s="52"/>
      <c r="G136" s="52"/>
      <c r="H136" s="52"/>
      <c r="I136" s="52"/>
      <c r="J136" s="52"/>
      <c r="K136" s="52"/>
      <c r="L136" s="52"/>
      <c r="M136" s="52"/>
      <c r="N136" s="52"/>
      <c r="O136" s="52"/>
      <c r="P136" s="52"/>
      <c r="Q136" s="52"/>
      <c r="R136" s="52" t="s">
        <v>2128</v>
      </c>
      <c r="S136" s="52"/>
      <c r="T136" s="52"/>
      <c r="U136" s="52"/>
      <c r="V136" s="52"/>
      <c r="W136" s="52"/>
      <c r="X136" s="52"/>
      <c r="Y136" s="52"/>
      <c r="Z136" s="52"/>
      <c r="AA136" s="52"/>
      <c r="AB136" s="52"/>
      <c r="AC136" s="52"/>
      <c r="AD136" s="52"/>
      <c r="AE136" s="52"/>
      <c r="AF136" s="54">
        <f t="shared" si="5"/>
        <v>2</v>
      </c>
    </row>
    <row r="137" spans="1:32" x14ac:dyDescent="0.3">
      <c r="A137" s="52" t="s">
        <v>293</v>
      </c>
      <c r="B137" s="52" t="s">
        <v>33</v>
      </c>
      <c r="C137" s="52" t="s">
        <v>1104</v>
      </c>
      <c r="D137" s="50">
        <f t="shared" si="4"/>
        <v>10</v>
      </c>
      <c r="E137" s="52" t="s">
        <v>2128</v>
      </c>
      <c r="F137" s="52"/>
      <c r="G137" s="52" t="s">
        <v>2128</v>
      </c>
      <c r="H137" s="52"/>
      <c r="I137" s="52" t="s">
        <v>2128</v>
      </c>
      <c r="J137" s="52"/>
      <c r="K137" s="52"/>
      <c r="L137" s="52"/>
      <c r="M137" s="52"/>
      <c r="N137" s="52"/>
      <c r="O137" s="52"/>
      <c r="P137" s="52" t="s">
        <v>2128</v>
      </c>
      <c r="Q137" s="52"/>
      <c r="R137" s="52" t="s">
        <v>2128</v>
      </c>
      <c r="S137" s="52"/>
      <c r="T137" s="52"/>
      <c r="U137" s="52" t="s">
        <v>2128</v>
      </c>
      <c r="V137" s="52"/>
      <c r="W137" s="52"/>
      <c r="X137" s="52"/>
      <c r="Y137" s="52"/>
      <c r="Z137" s="52" t="s">
        <v>2128</v>
      </c>
      <c r="AA137" s="52" t="s">
        <v>2128</v>
      </c>
      <c r="AB137" s="52" t="s">
        <v>2128</v>
      </c>
      <c r="AC137" s="52" t="s">
        <v>2128</v>
      </c>
      <c r="AD137" s="52"/>
      <c r="AE137" s="52"/>
      <c r="AF137" s="54">
        <f t="shared" si="5"/>
        <v>10</v>
      </c>
    </row>
    <row r="138" spans="1:32" x14ac:dyDescent="0.3">
      <c r="A138" s="52" t="s">
        <v>90</v>
      </c>
      <c r="B138" s="52" t="s">
        <v>31</v>
      </c>
      <c r="C138" s="52" t="s">
        <v>1104</v>
      </c>
      <c r="D138" s="50">
        <f t="shared" si="4"/>
        <v>1</v>
      </c>
      <c r="E138" s="52" t="s">
        <v>2128</v>
      </c>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4">
        <f t="shared" si="5"/>
        <v>1</v>
      </c>
    </row>
    <row r="139" spans="1:32" x14ac:dyDescent="0.3">
      <c r="A139" s="52" t="s">
        <v>246</v>
      </c>
      <c r="B139" s="52" t="s">
        <v>32</v>
      </c>
      <c r="C139" s="52" t="s">
        <v>1104</v>
      </c>
      <c r="D139" s="50">
        <f t="shared" si="4"/>
        <v>1</v>
      </c>
      <c r="E139" s="52"/>
      <c r="F139" s="52"/>
      <c r="G139" s="52"/>
      <c r="H139" s="52"/>
      <c r="I139" s="52"/>
      <c r="J139" s="52"/>
      <c r="K139" s="52"/>
      <c r="L139" s="52"/>
      <c r="M139" s="52"/>
      <c r="N139" s="52"/>
      <c r="O139" s="52"/>
      <c r="P139" s="52"/>
      <c r="Q139" s="52"/>
      <c r="R139" s="52"/>
      <c r="S139" s="52"/>
      <c r="T139" s="52"/>
      <c r="U139" s="52"/>
      <c r="V139" s="52"/>
      <c r="W139" s="52"/>
      <c r="X139" s="52"/>
      <c r="Y139" s="52"/>
      <c r="Z139" s="52" t="s">
        <v>2128</v>
      </c>
      <c r="AA139" s="52"/>
      <c r="AB139" s="52"/>
      <c r="AC139" s="52"/>
      <c r="AD139" s="52"/>
      <c r="AE139" s="52"/>
      <c r="AF139" s="54">
        <f t="shared" si="5"/>
        <v>1</v>
      </c>
    </row>
    <row r="140" spans="1:32" x14ac:dyDescent="0.3">
      <c r="A140" s="52" t="s">
        <v>725</v>
      </c>
      <c r="B140" s="52" t="s">
        <v>724</v>
      </c>
      <c r="C140" s="52" t="s">
        <v>1263</v>
      </c>
      <c r="D140" s="50">
        <f t="shared" si="4"/>
        <v>3</v>
      </c>
      <c r="E140" s="52" t="s">
        <v>2128</v>
      </c>
      <c r="F140" s="52"/>
      <c r="G140" s="52"/>
      <c r="H140" s="52"/>
      <c r="I140" s="52"/>
      <c r="J140" s="52"/>
      <c r="K140" s="52"/>
      <c r="L140" s="52"/>
      <c r="M140" s="52"/>
      <c r="N140" s="52"/>
      <c r="O140" s="52"/>
      <c r="P140" s="52"/>
      <c r="Q140" s="52"/>
      <c r="R140" s="52" t="s">
        <v>2128</v>
      </c>
      <c r="S140" s="52"/>
      <c r="T140" s="52"/>
      <c r="U140" s="52"/>
      <c r="V140" s="52"/>
      <c r="W140" s="52"/>
      <c r="X140" s="52"/>
      <c r="Y140" s="52"/>
      <c r="Z140" s="52" t="s">
        <v>2128</v>
      </c>
      <c r="AA140" s="52"/>
      <c r="AB140" s="52"/>
      <c r="AC140" s="52"/>
      <c r="AD140" s="52"/>
      <c r="AE140" s="52"/>
      <c r="AF140" s="54">
        <f t="shared" si="5"/>
        <v>3</v>
      </c>
    </row>
    <row r="141" spans="1:32" x14ac:dyDescent="0.3">
      <c r="A141" s="52" t="s">
        <v>290</v>
      </c>
      <c r="B141" s="52" t="s">
        <v>35</v>
      </c>
      <c r="C141" s="52" t="s">
        <v>1263</v>
      </c>
      <c r="D141" s="50">
        <f t="shared" si="4"/>
        <v>2</v>
      </c>
      <c r="E141" s="52" t="s">
        <v>2128</v>
      </c>
      <c r="F141" s="52"/>
      <c r="G141" s="52"/>
      <c r="H141" s="52"/>
      <c r="I141" s="52"/>
      <c r="J141" s="52"/>
      <c r="K141" s="52"/>
      <c r="L141" s="52"/>
      <c r="M141" s="52"/>
      <c r="N141" s="52"/>
      <c r="O141" s="52"/>
      <c r="P141" s="52"/>
      <c r="Q141" s="52"/>
      <c r="R141" s="52"/>
      <c r="S141" s="52"/>
      <c r="T141" s="52"/>
      <c r="U141" s="52"/>
      <c r="V141" s="52"/>
      <c r="W141" s="52"/>
      <c r="X141" s="52"/>
      <c r="Y141" s="52"/>
      <c r="Z141" s="52" t="s">
        <v>2128</v>
      </c>
      <c r="AA141" s="52"/>
      <c r="AB141" s="52"/>
      <c r="AC141" s="52"/>
      <c r="AD141" s="52"/>
      <c r="AE141" s="52"/>
      <c r="AF141" s="54">
        <f t="shared" si="5"/>
        <v>2</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CF662-B00C-42C9-9BFB-220C2DC74F81}">
  <dimension ref="A1:D141"/>
  <sheetViews>
    <sheetView workbookViewId="0">
      <pane xSplit="3" ySplit="1" topLeftCell="D2" activePane="bottomRight" state="frozen"/>
      <selection pane="topRight" activeCell="E1" sqref="E1"/>
      <selection pane="bottomLeft" activeCell="A2" sqref="A2"/>
      <selection pane="bottomRight"/>
    </sheetView>
  </sheetViews>
  <sheetFormatPr defaultColWidth="8.77734375" defaultRowHeight="14.4" x14ac:dyDescent="0.3"/>
  <cols>
    <col min="1" max="1" width="13.77734375" style="77" customWidth="1"/>
    <col min="2" max="2" width="32.44140625" style="77" customWidth="1"/>
    <col min="3" max="3" width="29.21875" style="77" customWidth="1"/>
    <col min="4" max="4" width="8.77734375" style="54"/>
    <col min="5" max="16384" width="8.77734375" style="77"/>
  </cols>
  <sheetData>
    <row r="1" spans="1:4" s="35" customFormat="1" x14ac:dyDescent="0.3">
      <c r="A1" s="50" t="s">
        <v>2097</v>
      </c>
      <c r="B1" s="50" t="s">
        <v>2096</v>
      </c>
      <c r="C1" s="50" t="s">
        <v>2098</v>
      </c>
      <c r="D1" s="51" t="s">
        <v>2087</v>
      </c>
    </row>
    <row r="2" spans="1:4" x14ac:dyDescent="0.3">
      <c r="A2" s="53" t="s">
        <v>2127</v>
      </c>
      <c r="B2" s="52" t="s">
        <v>2126</v>
      </c>
      <c r="C2" s="53" t="s">
        <v>2127</v>
      </c>
      <c r="D2" s="54">
        <v>12</v>
      </c>
    </row>
    <row r="3" spans="1:4" x14ac:dyDescent="0.3">
      <c r="A3" s="52" t="s">
        <v>71</v>
      </c>
      <c r="B3" s="52" t="s">
        <v>1626</v>
      </c>
      <c r="C3" s="52" t="s">
        <v>1061</v>
      </c>
      <c r="D3" s="54">
        <v>2</v>
      </c>
    </row>
    <row r="4" spans="1:4" x14ac:dyDescent="0.3">
      <c r="A4" s="52" t="s">
        <v>113</v>
      </c>
      <c r="B4" s="52" t="s">
        <v>114</v>
      </c>
      <c r="C4" s="52" t="s">
        <v>1061</v>
      </c>
      <c r="D4" s="54">
        <v>2</v>
      </c>
    </row>
    <row r="5" spans="1:4" x14ac:dyDescent="0.3">
      <c r="A5" s="52" t="s">
        <v>115</v>
      </c>
      <c r="B5" s="52" t="s">
        <v>116</v>
      </c>
      <c r="C5" s="52" t="s">
        <v>1061</v>
      </c>
      <c r="D5" s="54">
        <v>2</v>
      </c>
    </row>
    <row r="6" spans="1:4" x14ac:dyDescent="0.3">
      <c r="A6" s="52" t="s">
        <v>1</v>
      </c>
      <c r="B6" s="52" t="s">
        <v>846</v>
      </c>
      <c r="C6" s="52" t="s">
        <v>1061</v>
      </c>
      <c r="D6" s="54">
        <v>6</v>
      </c>
    </row>
    <row r="7" spans="1:4" x14ac:dyDescent="0.3">
      <c r="A7" s="52" t="s">
        <v>843</v>
      </c>
      <c r="B7" s="52" t="s">
        <v>844</v>
      </c>
      <c r="C7" s="52" t="s">
        <v>1061</v>
      </c>
      <c r="D7" s="54">
        <v>1</v>
      </c>
    </row>
    <row r="8" spans="1:4" x14ac:dyDescent="0.3">
      <c r="A8" s="52" t="s">
        <v>0</v>
      </c>
      <c r="B8" s="52" t="s">
        <v>845</v>
      </c>
      <c r="C8" s="52" t="s">
        <v>1061</v>
      </c>
      <c r="D8" s="54">
        <v>13</v>
      </c>
    </row>
    <row r="9" spans="1:4" x14ac:dyDescent="0.3">
      <c r="A9" s="52" t="s">
        <v>2</v>
      </c>
      <c r="B9" s="52" t="s">
        <v>894</v>
      </c>
      <c r="C9" s="52" t="s">
        <v>1061</v>
      </c>
      <c r="D9" s="54">
        <v>1</v>
      </c>
    </row>
    <row r="10" spans="1:4" x14ac:dyDescent="0.3">
      <c r="A10" s="52" t="s">
        <v>956</v>
      </c>
      <c r="B10" s="52" t="s">
        <v>957</v>
      </c>
      <c r="C10" s="52" t="s">
        <v>1061</v>
      </c>
      <c r="D10" s="54">
        <v>1</v>
      </c>
    </row>
    <row r="11" spans="1:4" x14ac:dyDescent="0.3">
      <c r="A11" s="52" t="s">
        <v>117</v>
      </c>
      <c r="B11" s="52" t="s">
        <v>118</v>
      </c>
      <c r="C11" s="52" t="s">
        <v>1061</v>
      </c>
      <c r="D11" s="54">
        <v>1</v>
      </c>
    </row>
    <row r="12" spans="1:4" x14ac:dyDescent="0.3">
      <c r="A12" s="52" t="s">
        <v>140</v>
      </c>
      <c r="B12" s="52" t="s">
        <v>141</v>
      </c>
      <c r="C12" s="52" t="s">
        <v>1061</v>
      </c>
      <c r="D12" s="54">
        <v>1</v>
      </c>
    </row>
    <row r="13" spans="1:4" x14ac:dyDescent="0.3">
      <c r="A13" s="52" t="s">
        <v>142</v>
      </c>
      <c r="B13" s="52" t="s">
        <v>143</v>
      </c>
      <c r="C13" s="52" t="s">
        <v>1061</v>
      </c>
      <c r="D13" s="54">
        <v>1</v>
      </c>
    </row>
    <row r="14" spans="1:4" x14ac:dyDescent="0.3">
      <c r="A14" s="52" t="s">
        <v>286</v>
      </c>
      <c r="B14" s="52" t="s">
        <v>287</v>
      </c>
      <c r="C14" s="52" t="s">
        <v>1061</v>
      </c>
      <c r="D14" s="54">
        <v>1</v>
      </c>
    </row>
    <row r="15" spans="1:4" x14ac:dyDescent="0.3">
      <c r="A15" s="52" t="s">
        <v>288</v>
      </c>
      <c r="B15" s="52" t="s">
        <v>289</v>
      </c>
      <c r="C15" s="52" t="s">
        <v>1061</v>
      </c>
      <c r="D15" s="54">
        <v>1</v>
      </c>
    </row>
    <row r="16" spans="1:4" x14ac:dyDescent="0.3">
      <c r="A16" s="52" t="s">
        <v>298</v>
      </c>
      <c r="B16" s="52" t="s">
        <v>299</v>
      </c>
      <c r="C16" s="52" t="s">
        <v>1061</v>
      </c>
      <c r="D16" s="54">
        <v>1</v>
      </c>
    </row>
    <row r="17" spans="1:4" x14ac:dyDescent="0.3">
      <c r="A17" s="52" t="s">
        <v>312</v>
      </c>
      <c r="B17" s="52" t="s">
        <v>313</v>
      </c>
      <c r="C17" s="52" t="s">
        <v>1061</v>
      </c>
      <c r="D17" s="54">
        <v>1</v>
      </c>
    </row>
    <row r="18" spans="1:4" x14ac:dyDescent="0.3">
      <c r="A18" s="52" t="s">
        <v>740</v>
      </c>
      <c r="B18" s="52" t="s">
        <v>741</v>
      </c>
      <c r="C18" s="52" t="s">
        <v>1163</v>
      </c>
      <c r="D18" s="54">
        <v>1</v>
      </c>
    </row>
    <row r="19" spans="1:4" x14ac:dyDescent="0.3">
      <c r="A19" s="52" t="s">
        <v>974</v>
      </c>
      <c r="B19" s="52" t="s">
        <v>975</v>
      </c>
      <c r="C19" s="52" t="s">
        <v>1057</v>
      </c>
      <c r="D19" s="54">
        <v>2</v>
      </c>
    </row>
    <row r="20" spans="1:4" x14ac:dyDescent="0.3">
      <c r="A20" s="52" t="s">
        <v>180</v>
      </c>
      <c r="B20" s="52" t="s">
        <v>181</v>
      </c>
      <c r="C20" s="52" t="s">
        <v>1057</v>
      </c>
      <c r="D20" s="54">
        <v>2</v>
      </c>
    </row>
    <row r="21" spans="1:4" x14ac:dyDescent="0.3">
      <c r="A21" s="52" t="s">
        <v>134</v>
      </c>
      <c r="B21" s="52" t="s">
        <v>135</v>
      </c>
      <c r="C21" s="52" t="s">
        <v>1057</v>
      </c>
      <c r="D21" s="54">
        <v>2</v>
      </c>
    </row>
    <row r="22" spans="1:4" x14ac:dyDescent="0.3">
      <c r="A22" s="52" t="s">
        <v>59</v>
      </c>
      <c r="B22" s="52" t="s">
        <v>60</v>
      </c>
      <c r="C22" s="52" t="s">
        <v>1057</v>
      </c>
      <c r="D22" s="54">
        <v>2</v>
      </c>
    </row>
    <row r="23" spans="1:4" x14ac:dyDescent="0.3">
      <c r="A23" s="52" t="s">
        <v>853</v>
      </c>
      <c r="B23" s="52" t="s">
        <v>854</v>
      </c>
      <c r="C23" s="52" t="s">
        <v>1057</v>
      </c>
      <c r="D23" s="54">
        <v>4</v>
      </c>
    </row>
    <row r="24" spans="1:4" x14ac:dyDescent="0.3">
      <c r="A24" s="52" t="s">
        <v>107</v>
      </c>
      <c r="B24" s="52" t="s">
        <v>108</v>
      </c>
      <c r="C24" s="52" t="s">
        <v>1057</v>
      </c>
      <c r="D24" s="54">
        <v>6</v>
      </c>
    </row>
    <row r="25" spans="1:4" x14ac:dyDescent="0.3">
      <c r="A25" s="52" t="s">
        <v>67</v>
      </c>
      <c r="B25" s="52" t="s">
        <v>68</v>
      </c>
      <c r="C25" s="52" t="s">
        <v>1057</v>
      </c>
      <c r="D25" s="54">
        <v>11</v>
      </c>
    </row>
    <row r="26" spans="1:4" x14ac:dyDescent="0.3">
      <c r="A26" s="52" t="s">
        <v>61</v>
      </c>
      <c r="B26" s="52" t="s">
        <v>62</v>
      </c>
      <c r="C26" s="52" t="s">
        <v>1057</v>
      </c>
      <c r="D26" s="54">
        <v>3</v>
      </c>
    </row>
    <row r="27" spans="1:4" x14ac:dyDescent="0.3">
      <c r="A27" s="52" t="s">
        <v>73</v>
      </c>
      <c r="B27" s="52" t="s">
        <v>74</v>
      </c>
      <c r="C27" s="52" t="s">
        <v>1057</v>
      </c>
      <c r="D27" s="54">
        <v>2</v>
      </c>
    </row>
    <row r="28" spans="1:4" x14ac:dyDescent="0.3">
      <c r="A28" s="52" t="s">
        <v>10</v>
      </c>
      <c r="B28" s="52" t="s">
        <v>937</v>
      </c>
      <c r="C28" s="52" t="s">
        <v>1057</v>
      </c>
      <c r="D28" s="54">
        <v>4</v>
      </c>
    </row>
    <row r="29" spans="1:4" x14ac:dyDescent="0.3">
      <c r="A29" s="52" t="s">
        <v>65</v>
      </c>
      <c r="B29" s="52" t="s">
        <v>66</v>
      </c>
      <c r="C29" s="52" t="s">
        <v>1057</v>
      </c>
      <c r="D29" s="54">
        <v>3</v>
      </c>
    </row>
    <row r="30" spans="1:4" x14ac:dyDescent="0.3">
      <c r="A30" s="52" t="s">
        <v>7</v>
      </c>
      <c r="B30" s="52" t="s">
        <v>812</v>
      </c>
      <c r="C30" s="52" t="s">
        <v>1057</v>
      </c>
      <c r="D30" s="54">
        <v>3</v>
      </c>
    </row>
    <row r="31" spans="1:4" x14ac:dyDescent="0.3">
      <c r="A31" s="52" t="s">
        <v>6</v>
      </c>
      <c r="B31" s="52" t="s">
        <v>802</v>
      </c>
      <c r="C31" s="52" t="s">
        <v>1057</v>
      </c>
      <c r="D31" s="54">
        <v>3</v>
      </c>
    </row>
    <row r="32" spans="1:4" x14ac:dyDescent="0.3">
      <c r="A32" s="52" t="s">
        <v>4</v>
      </c>
      <c r="B32" s="52" t="s">
        <v>352</v>
      </c>
      <c r="C32" s="52" t="s">
        <v>1057</v>
      </c>
      <c r="D32" s="54">
        <v>4</v>
      </c>
    </row>
    <row r="33" spans="1:4" x14ac:dyDescent="0.3">
      <c r="A33" s="52" t="s">
        <v>210</v>
      </c>
      <c r="B33" s="52" t="s">
        <v>211</v>
      </c>
      <c r="C33" s="52" t="s">
        <v>1057</v>
      </c>
      <c r="D33" s="54">
        <v>2</v>
      </c>
    </row>
    <row r="34" spans="1:4" x14ac:dyDescent="0.3">
      <c r="A34" s="52" t="s">
        <v>875</v>
      </c>
      <c r="B34" s="52" t="s">
        <v>1564</v>
      </c>
      <c r="C34" s="52" t="s">
        <v>1057</v>
      </c>
      <c r="D34" s="54">
        <v>2</v>
      </c>
    </row>
    <row r="35" spans="1:4" x14ac:dyDescent="0.3">
      <c r="A35" s="52" t="s">
        <v>887</v>
      </c>
      <c r="B35" s="52" t="s">
        <v>1567</v>
      </c>
      <c r="C35" s="52" t="s">
        <v>1057</v>
      </c>
      <c r="D35" s="54">
        <v>2</v>
      </c>
    </row>
    <row r="36" spans="1:4" x14ac:dyDescent="0.3">
      <c r="A36" s="52" t="s">
        <v>402</v>
      </c>
      <c r="B36" s="52" t="s">
        <v>403</v>
      </c>
      <c r="C36" s="52" t="s">
        <v>1057</v>
      </c>
      <c r="D36" s="54">
        <v>1</v>
      </c>
    </row>
    <row r="37" spans="1:4" x14ac:dyDescent="0.3">
      <c r="A37" s="52" t="s">
        <v>914</v>
      </c>
      <c r="B37" s="52" t="s">
        <v>915</v>
      </c>
      <c r="C37" s="52" t="s">
        <v>1057</v>
      </c>
      <c r="D37" s="54">
        <v>1</v>
      </c>
    </row>
    <row r="38" spans="1:4" x14ac:dyDescent="0.3">
      <c r="A38" s="52" t="s">
        <v>922</v>
      </c>
      <c r="B38" s="52" t="s">
        <v>923</v>
      </c>
      <c r="C38" s="52" t="s">
        <v>1057</v>
      </c>
      <c r="D38" s="54">
        <v>1</v>
      </c>
    </row>
    <row r="39" spans="1:4" x14ac:dyDescent="0.3">
      <c r="A39" s="52" t="s">
        <v>182</v>
      </c>
      <c r="B39" s="52" t="s">
        <v>183</v>
      </c>
      <c r="C39" s="52" t="s">
        <v>1664</v>
      </c>
      <c r="D39" s="54">
        <v>1</v>
      </c>
    </row>
    <row r="40" spans="1:4" x14ac:dyDescent="0.3">
      <c r="A40" s="52" t="s">
        <v>12</v>
      </c>
      <c r="B40" s="52" t="s">
        <v>926</v>
      </c>
      <c r="C40" s="52" t="s">
        <v>1074</v>
      </c>
      <c r="D40" s="54">
        <v>6</v>
      </c>
    </row>
    <row r="41" spans="1:4" x14ac:dyDescent="0.3">
      <c r="A41" s="52" t="s">
        <v>929</v>
      </c>
      <c r="B41" s="52" t="s">
        <v>930</v>
      </c>
      <c r="C41" s="52" t="s">
        <v>1074</v>
      </c>
      <c r="D41" s="54">
        <v>2</v>
      </c>
    </row>
    <row r="42" spans="1:4" x14ac:dyDescent="0.3">
      <c r="A42" s="52" t="s">
        <v>273</v>
      </c>
      <c r="B42" s="52" t="s">
        <v>274</v>
      </c>
      <c r="C42" s="52" t="s">
        <v>1074</v>
      </c>
      <c r="D42" s="54">
        <v>1</v>
      </c>
    </row>
    <row r="43" spans="1:4" x14ac:dyDescent="0.3">
      <c r="A43" s="52" t="s">
        <v>954</v>
      </c>
      <c r="B43" s="52" t="s">
        <v>955</v>
      </c>
      <c r="C43" s="52" t="s">
        <v>1074</v>
      </c>
      <c r="D43" s="54">
        <v>3</v>
      </c>
    </row>
    <row r="44" spans="1:4" x14ac:dyDescent="0.3">
      <c r="A44" s="52" t="s">
        <v>420</v>
      </c>
      <c r="B44" s="52" t="s">
        <v>421</v>
      </c>
      <c r="C44" s="52" t="s">
        <v>1074</v>
      </c>
      <c r="D44" s="54">
        <v>1</v>
      </c>
    </row>
    <row r="45" spans="1:4" x14ac:dyDescent="0.3">
      <c r="A45" s="52" t="s">
        <v>764</v>
      </c>
      <c r="B45" s="52" t="s">
        <v>765</v>
      </c>
      <c r="C45" s="52" t="s">
        <v>1074</v>
      </c>
      <c r="D45" s="54">
        <v>2</v>
      </c>
    </row>
    <row r="46" spans="1:4" x14ac:dyDescent="0.3">
      <c r="A46" s="52" t="s">
        <v>176</v>
      </c>
      <c r="B46" s="52" t="s">
        <v>177</v>
      </c>
      <c r="C46" s="52" t="s">
        <v>1074</v>
      </c>
      <c r="D46" s="54">
        <v>1</v>
      </c>
    </row>
    <row r="47" spans="1:4" x14ac:dyDescent="0.3">
      <c r="A47" s="52" t="s">
        <v>130</v>
      </c>
      <c r="B47" s="52" t="s">
        <v>131</v>
      </c>
      <c r="C47" s="52" t="s">
        <v>1077</v>
      </c>
      <c r="D47" s="54">
        <v>3</v>
      </c>
    </row>
    <row r="48" spans="1:4" x14ac:dyDescent="0.3">
      <c r="A48" s="52" t="s">
        <v>966</v>
      </c>
      <c r="B48" s="52" t="s">
        <v>967</v>
      </c>
      <c r="C48" s="52" t="s">
        <v>1077</v>
      </c>
      <c r="D48" s="54">
        <v>2</v>
      </c>
    </row>
    <row r="49" spans="1:4" x14ac:dyDescent="0.3">
      <c r="A49" s="52" t="s">
        <v>803</v>
      </c>
      <c r="B49" s="52" t="s">
        <v>1127</v>
      </c>
      <c r="C49" s="52" t="s">
        <v>1077</v>
      </c>
      <c r="D49" s="54">
        <v>2</v>
      </c>
    </row>
    <row r="50" spans="1:4" x14ac:dyDescent="0.3">
      <c r="A50" s="52" t="s">
        <v>760</v>
      </c>
      <c r="B50" s="52" t="s">
        <v>761</v>
      </c>
      <c r="C50" s="52" t="s">
        <v>1077</v>
      </c>
      <c r="D50" s="54">
        <v>2</v>
      </c>
    </row>
    <row r="51" spans="1:4" x14ac:dyDescent="0.3">
      <c r="A51" s="52" t="s">
        <v>261</v>
      </c>
      <c r="B51" s="52" t="s">
        <v>262</v>
      </c>
      <c r="C51" s="52" t="s">
        <v>1077</v>
      </c>
      <c r="D51" s="54">
        <v>1</v>
      </c>
    </row>
    <row r="52" spans="1:4" x14ac:dyDescent="0.3">
      <c r="A52" s="52" t="s">
        <v>964</v>
      </c>
      <c r="B52" s="52" t="s">
        <v>965</v>
      </c>
      <c r="C52" s="52" t="s">
        <v>1077</v>
      </c>
      <c r="D52" s="54">
        <v>1</v>
      </c>
    </row>
    <row r="53" spans="1:4" x14ac:dyDescent="0.3">
      <c r="A53" s="52" t="s">
        <v>952</v>
      </c>
      <c r="B53" s="52" t="s">
        <v>953</v>
      </c>
      <c r="C53" s="52" t="s">
        <v>1077</v>
      </c>
      <c r="D53" s="54">
        <v>2</v>
      </c>
    </row>
    <row r="54" spans="1:4" x14ac:dyDescent="0.3">
      <c r="A54" s="52" t="s">
        <v>397</v>
      </c>
      <c r="B54" s="52" t="s">
        <v>398</v>
      </c>
      <c r="C54" s="52" t="s">
        <v>1077</v>
      </c>
      <c r="D54" s="54">
        <v>3</v>
      </c>
    </row>
    <row r="55" spans="1:4" x14ac:dyDescent="0.3">
      <c r="A55" s="52" t="s">
        <v>304</v>
      </c>
      <c r="B55" s="52" t="s">
        <v>305</v>
      </c>
      <c r="C55" s="52" t="s">
        <v>1077</v>
      </c>
      <c r="D55" s="54">
        <v>3</v>
      </c>
    </row>
    <row r="56" spans="1:4" x14ac:dyDescent="0.3">
      <c r="A56" s="52" t="s">
        <v>768</v>
      </c>
      <c r="B56" s="52" t="s">
        <v>769</v>
      </c>
      <c r="C56" s="52" t="s">
        <v>1077</v>
      </c>
      <c r="D56" s="54">
        <v>3</v>
      </c>
    </row>
    <row r="57" spans="1:4" x14ac:dyDescent="0.3">
      <c r="A57" s="52" t="s">
        <v>776</v>
      </c>
      <c r="B57" s="52" t="s">
        <v>777</v>
      </c>
      <c r="C57" s="52" t="s">
        <v>1077</v>
      </c>
      <c r="D57" s="54">
        <v>1</v>
      </c>
    </row>
    <row r="58" spans="1:4" x14ac:dyDescent="0.3">
      <c r="A58" s="52" t="s">
        <v>837</v>
      </c>
      <c r="B58" s="52" t="s">
        <v>838</v>
      </c>
      <c r="C58" s="52" t="s">
        <v>1077</v>
      </c>
      <c r="D58" s="54">
        <v>1</v>
      </c>
    </row>
    <row r="59" spans="1:4" x14ac:dyDescent="0.3">
      <c r="A59" s="52" t="s">
        <v>861</v>
      </c>
      <c r="B59" s="52" t="s">
        <v>862</v>
      </c>
      <c r="C59" s="52" t="s">
        <v>1077</v>
      </c>
      <c r="D59" s="54">
        <v>1</v>
      </c>
    </row>
    <row r="60" spans="1:4" x14ac:dyDescent="0.3">
      <c r="A60" s="52" t="s">
        <v>908</v>
      </c>
      <c r="B60" s="52" t="s">
        <v>909</v>
      </c>
      <c r="C60" s="52" t="s">
        <v>1077</v>
      </c>
      <c r="D60" s="54">
        <v>1</v>
      </c>
    </row>
    <row r="61" spans="1:4" x14ac:dyDescent="0.3">
      <c r="A61" s="52" t="s">
        <v>920</v>
      </c>
      <c r="B61" s="52" t="s">
        <v>921</v>
      </c>
      <c r="C61" s="52" t="s">
        <v>1077</v>
      </c>
      <c r="D61" s="54">
        <v>1</v>
      </c>
    </row>
    <row r="62" spans="1:4" x14ac:dyDescent="0.3">
      <c r="A62" s="52" t="s">
        <v>186</v>
      </c>
      <c r="B62" s="52" t="s">
        <v>187</v>
      </c>
      <c r="C62" s="52" t="s">
        <v>1077</v>
      </c>
      <c r="D62" s="54">
        <v>1</v>
      </c>
    </row>
    <row r="63" spans="1:4" x14ac:dyDescent="0.3">
      <c r="A63" s="52" t="s">
        <v>756</v>
      </c>
      <c r="B63" s="52" t="s">
        <v>757</v>
      </c>
      <c r="C63" s="52" t="s">
        <v>1077</v>
      </c>
      <c r="D63" s="54">
        <v>1</v>
      </c>
    </row>
    <row r="64" spans="1:4" x14ac:dyDescent="0.3">
      <c r="A64" s="52" t="s">
        <v>758</v>
      </c>
      <c r="B64" s="52" t="s">
        <v>759</v>
      </c>
      <c r="C64" s="52" t="s">
        <v>1077</v>
      </c>
      <c r="D64" s="54">
        <v>1</v>
      </c>
    </row>
    <row r="65" spans="1:4" x14ac:dyDescent="0.3">
      <c r="A65" s="52" t="s">
        <v>772</v>
      </c>
      <c r="B65" s="52" t="s">
        <v>773</v>
      </c>
      <c r="C65" s="52" t="s">
        <v>1077</v>
      </c>
      <c r="D65" s="54">
        <v>1</v>
      </c>
    </row>
    <row r="66" spans="1:4" x14ac:dyDescent="0.3">
      <c r="A66" s="52" t="s">
        <v>774</v>
      </c>
      <c r="B66" s="52" t="s">
        <v>775</v>
      </c>
      <c r="C66" s="52" t="s">
        <v>1077</v>
      </c>
      <c r="D66" s="54">
        <v>1</v>
      </c>
    </row>
    <row r="67" spans="1:4" x14ac:dyDescent="0.3">
      <c r="A67" s="52" t="s">
        <v>833</v>
      </c>
      <c r="B67" s="52" t="s">
        <v>834</v>
      </c>
      <c r="C67" s="52" t="s">
        <v>1077</v>
      </c>
      <c r="D67" s="54">
        <v>1</v>
      </c>
    </row>
    <row r="68" spans="1:4" x14ac:dyDescent="0.3">
      <c r="A68" s="52" t="s">
        <v>835</v>
      </c>
      <c r="B68" s="52" t="s">
        <v>836</v>
      </c>
      <c r="C68" s="52" t="s">
        <v>1077</v>
      </c>
      <c r="D68" s="54">
        <v>1</v>
      </c>
    </row>
    <row r="69" spans="1:4" x14ac:dyDescent="0.3">
      <c r="A69" s="52" t="s">
        <v>892</v>
      </c>
      <c r="B69" s="52" t="s">
        <v>893</v>
      </c>
      <c r="C69" s="52" t="s">
        <v>1077</v>
      </c>
      <c r="D69" s="54">
        <v>1</v>
      </c>
    </row>
    <row r="70" spans="1:4" x14ac:dyDescent="0.3">
      <c r="A70" s="52" t="s">
        <v>918</v>
      </c>
      <c r="B70" s="52" t="s">
        <v>919</v>
      </c>
      <c r="C70" s="52" t="s">
        <v>1077</v>
      </c>
      <c r="D70" s="54">
        <v>1</v>
      </c>
    </row>
    <row r="71" spans="1:4" x14ac:dyDescent="0.3">
      <c r="A71" s="52" t="s">
        <v>77</v>
      </c>
      <c r="B71" s="52" t="s">
        <v>78</v>
      </c>
      <c r="C71" s="52" t="s">
        <v>1077</v>
      </c>
      <c r="D71" s="54">
        <v>1</v>
      </c>
    </row>
    <row r="72" spans="1:4" x14ac:dyDescent="0.3">
      <c r="A72" s="53" t="s">
        <v>2127</v>
      </c>
      <c r="B72" s="52" t="s">
        <v>2129</v>
      </c>
      <c r="C72" s="52" t="s">
        <v>1077</v>
      </c>
      <c r="D72" s="54">
        <v>2</v>
      </c>
    </row>
    <row r="73" spans="1:4" x14ac:dyDescent="0.3">
      <c r="A73" s="52" t="s">
        <v>17</v>
      </c>
      <c r="B73" s="52" t="s">
        <v>903</v>
      </c>
      <c r="C73" s="52" t="s">
        <v>1069</v>
      </c>
      <c r="D73" s="54">
        <v>11</v>
      </c>
    </row>
    <row r="74" spans="1:4" x14ac:dyDescent="0.3">
      <c r="A74" s="52" t="s">
        <v>16</v>
      </c>
      <c r="B74" s="52" t="s">
        <v>450</v>
      </c>
      <c r="C74" s="52" t="s">
        <v>1069</v>
      </c>
      <c r="D74" s="54">
        <v>2</v>
      </c>
    </row>
    <row r="75" spans="1:4" x14ac:dyDescent="0.3">
      <c r="A75" s="52" t="s">
        <v>15</v>
      </c>
      <c r="B75" s="52" t="s">
        <v>283</v>
      </c>
      <c r="C75" s="52" t="s">
        <v>1069</v>
      </c>
      <c r="D75" s="54">
        <v>2</v>
      </c>
    </row>
    <row r="76" spans="1:4" x14ac:dyDescent="0.3">
      <c r="A76" s="52" t="s">
        <v>269</v>
      </c>
      <c r="B76" s="52" t="s">
        <v>270</v>
      </c>
      <c r="C76" s="52" t="s">
        <v>1069</v>
      </c>
      <c r="D76" s="54">
        <v>3</v>
      </c>
    </row>
    <row r="77" spans="1:4" x14ac:dyDescent="0.3">
      <c r="A77" s="52" t="s">
        <v>904</v>
      </c>
      <c r="B77" s="52" t="s">
        <v>905</v>
      </c>
      <c r="C77" s="52" t="s">
        <v>1069</v>
      </c>
      <c r="D77" s="54">
        <v>1</v>
      </c>
    </row>
    <row r="78" spans="1:4" x14ac:dyDescent="0.3">
      <c r="A78" s="52" t="s">
        <v>318</v>
      </c>
      <c r="B78" s="52" t="s">
        <v>319</v>
      </c>
      <c r="C78" s="52" t="s">
        <v>1069</v>
      </c>
      <c r="D78" s="54">
        <v>1</v>
      </c>
    </row>
    <row r="79" spans="1:4" x14ac:dyDescent="0.3">
      <c r="A79" s="52" t="s">
        <v>414</v>
      </c>
      <c r="B79" s="52" t="s">
        <v>415</v>
      </c>
      <c r="C79" s="52" t="s">
        <v>1069</v>
      </c>
      <c r="D79" s="54">
        <v>1</v>
      </c>
    </row>
    <row r="80" spans="1:4" x14ac:dyDescent="0.3">
      <c r="A80" s="52" t="s">
        <v>720</v>
      </c>
      <c r="B80" s="52" t="s">
        <v>721</v>
      </c>
      <c r="C80" s="52" t="s">
        <v>1095</v>
      </c>
      <c r="D80" s="54">
        <v>1</v>
      </c>
    </row>
    <row r="81" spans="1:4" x14ac:dyDescent="0.3">
      <c r="A81" s="52" t="s">
        <v>128</v>
      </c>
      <c r="B81" s="52" t="s">
        <v>129</v>
      </c>
      <c r="C81" s="52" t="s">
        <v>1095</v>
      </c>
      <c r="D81" s="54">
        <v>2</v>
      </c>
    </row>
    <row r="82" spans="1:4" x14ac:dyDescent="0.3">
      <c r="A82" s="52" t="s">
        <v>80</v>
      </c>
      <c r="B82" s="52" t="s">
        <v>81</v>
      </c>
      <c r="C82" s="52" t="s">
        <v>1095</v>
      </c>
      <c r="D82" s="54">
        <v>3</v>
      </c>
    </row>
    <row r="83" spans="1:4" x14ac:dyDescent="0.3">
      <c r="A83" s="52" t="s">
        <v>20</v>
      </c>
      <c r="B83" s="52" t="s">
        <v>119</v>
      </c>
      <c r="C83" s="52" t="s">
        <v>1095</v>
      </c>
      <c r="D83" s="54">
        <v>4</v>
      </c>
    </row>
    <row r="84" spans="1:4" x14ac:dyDescent="0.3">
      <c r="A84" s="52" t="s">
        <v>126</v>
      </c>
      <c r="B84" s="52" t="s">
        <v>127</v>
      </c>
      <c r="C84" s="52" t="s">
        <v>1095</v>
      </c>
      <c r="D84" s="54">
        <v>2</v>
      </c>
    </row>
    <row r="85" spans="1:4" x14ac:dyDescent="0.3">
      <c r="A85" s="52" t="s">
        <v>275</v>
      </c>
      <c r="B85" s="52" t="s">
        <v>276</v>
      </c>
      <c r="C85" s="52" t="s">
        <v>1095</v>
      </c>
      <c r="D85" s="54">
        <v>4</v>
      </c>
    </row>
    <row r="86" spans="1:4" x14ac:dyDescent="0.3">
      <c r="A86" s="52" t="s">
        <v>19</v>
      </c>
      <c r="B86" s="52" t="s">
        <v>79</v>
      </c>
      <c r="C86" s="52" t="s">
        <v>1095</v>
      </c>
      <c r="D86" s="54">
        <v>1</v>
      </c>
    </row>
    <row r="87" spans="1:4" x14ac:dyDescent="0.3">
      <c r="A87" s="52" t="s">
        <v>271</v>
      </c>
      <c r="B87" s="52" t="s">
        <v>272</v>
      </c>
      <c r="C87" s="52" t="s">
        <v>1095</v>
      </c>
      <c r="D87" s="54">
        <v>2</v>
      </c>
    </row>
    <row r="88" spans="1:4" x14ac:dyDescent="0.3">
      <c r="A88" s="52" t="s">
        <v>23</v>
      </c>
      <c r="B88" s="52" t="s">
        <v>85</v>
      </c>
      <c r="C88" s="52" t="s">
        <v>1092</v>
      </c>
      <c r="D88" s="54">
        <v>16</v>
      </c>
    </row>
    <row r="89" spans="1:4" x14ac:dyDescent="0.3">
      <c r="A89" s="52" t="s">
        <v>230</v>
      </c>
      <c r="B89" s="52" t="s">
        <v>231</v>
      </c>
      <c r="C89" s="52" t="s">
        <v>1092</v>
      </c>
      <c r="D89" s="54">
        <v>4</v>
      </c>
    </row>
    <row r="90" spans="1:4" x14ac:dyDescent="0.3">
      <c r="A90" s="52" t="s">
        <v>226</v>
      </c>
      <c r="B90" s="52" t="s">
        <v>227</v>
      </c>
      <c r="C90" s="52" t="s">
        <v>1092</v>
      </c>
      <c r="D90" s="54">
        <v>3</v>
      </c>
    </row>
    <row r="91" spans="1:4" x14ac:dyDescent="0.3">
      <c r="A91" s="52" t="s">
        <v>224</v>
      </c>
      <c r="B91" s="52" t="s">
        <v>225</v>
      </c>
      <c r="C91" s="52" t="s">
        <v>1092</v>
      </c>
      <c r="D91" s="54">
        <v>3</v>
      </c>
    </row>
    <row r="92" spans="1:4" x14ac:dyDescent="0.3">
      <c r="A92" s="52" t="s">
        <v>369</v>
      </c>
      <c r="B92" s="52" t="s">
        <v>370</v>
      </c>
      <c r="C92" s="52" t="s">
        <v>1092</v>
      </c>
      <c r="D92" s="54">
        <v>1</v>
      </c>
    </row>
    <row r="93" spans="1:4" x14ac:dyDescent="0.3">
      <c r="A93" s="52" t="s">
        <v>855</v>
      </c>
      <c r="B93" s="52" t="s">
        <v>856</v>
      </c>
      <c r="C93" s="52" t="s">
        <v>1092</v>
      </c>
      <c r="D93" s="54">
        <v>3</v>
      </c>
    </row>
    <row r="94" spans="1:4" x14ac:dyDescent="0.3">
      <c r="A94" s="52" t="s">
        <v>400</v>
      </c>
      <c r="B94" s="52" t="s">
        <v>401</v>
      </c>
      <c r="C94" s="52" t="s">
        <v>1092</v>
      </c>
      <c r="D94" s="54">
        <v>4</v>
      </c>
    </row>
    <row r="95" spans="1:4" x14ac:dyDescent="0.3">
      <c r="A95" s="52" t="s">
        <v>815</v>
      </c>
      <c r="B95" s="52" t="s">
        <v>816</v>
      </c>
      <c r="C95" s="52" t="s">
        <v>1092</v>
      </c>
      <c r="D95" s="54">
        <v>1</v>
      </c>
    </row>
    <row r="96" spans="1:4" x14ac:dyDescent="0.3">
      <c r="A96" s="55" t="s">
        <v>338</v>
      </c>
      <c r="B96" s="52" t="s">
        <v>339</v>
      </c>
      <c r="C96" s="55" t="s">
        <v>1092</v>
      </c>
      <c r="D96" s="54">
        <v>15</v>
      </c>
    </row>
    <row r="97" spans="1:4" x14ac:dyDescent="0.3">
      <c r="A97" s="52" t="s">
        <v>51</v>
      </c>
      <c r="B97" s="52" t="s">
        <v>52</v>
      </c>
      <c r="C97" s="52" t="s">
        <v>1092</v>
      </c>
      <c r="D97" s="54">
        <v>2</v>
      </c>
    </row>
    <row r="98" spans="1:4" x14ac:dyDescent="0.3">
      <c r="A98" s="52" t="s">
        <v>336</v>
      </c>
      <c r="B98" s="52" t="s">
        <v>337</v>
      </c>
      <c r="C98" s="52" t="s">
        <v>1092</v>
      </c>
      <c r="D98" s="54">
        <v>17</v>
      </c>
    </row>
    <row r="99" spans="1:4" x14ac:dyDescent="0.3">
      <c r="A99" s="52" t="s">
        <v>428</v>
      </c>
      <c r="B99" s="52" t="s">
        <v>429</v>
      </c>
      <c r="C99" s="52" t="s">
        <v>1092</v>
      </c>
      <c r="D99" s="54">
        <v>4</v>
      </c>
    </row>
    <row r="100" spans="1:4" x14ac:dyDescent="0.3">
      <c r="A100" s="52" t="s">
        <v>462</v>
      </c>
      <c r="B100" s="52" t="s">
        <v>1323</v>
      </c>
      <c r="C100" s="52" t="s">
        <v>1092</v>
      </c>
      <c r="D100" s="54">
        <v>2</v>
      </c>
    </row>
    <row r="101" spans="1:4" x14ac:dyDescent="0.3">
      <c r="A101" s="52" t="s">
        <v>363</v>
      </c>
      <c r="B101" s="52" t="s">
        <v>364</v>
      </c>
      <c r="C101" s="52" t="s">
        <v>1092</v>
      </c>
      <c r="D101" s="54">
        <v>1</v>
      </c>
    </row>
    <row r="102" spans="1:4" x14ac:dyDescent="0.3">
      <c r="A102" s="52" t="s">
        <v>200</v>
      </c>
      <c r="B102" s="52" t="s">
        <v>201</v>
      </c>
      <c r="C102" s="52" t="s">
        <v>1092</v>
      </c>
      <c r="D102" s="54">
        <v>2</v>
      </c>
    </row>
    <row r="103" spans="1:4" x14ac:dyDescent="0.3">
      <c r="A103" s="52" t="s">
        <v>216</v>
      </c>
      <c r="B103" s="52" t="s">
        <v>217</v>
      </c>
      <c r="C103" s="52" t="s">
        <v>1092</v>
      </c>
      <c r="D103" s="54">
        <v>2</v>
      </c>
    </row>
    <row r="104" spans="1:4" x14ac:dyDescent="0.3">
      <c r="A104" s="52" t="s">
        <v>198</v>
      </c>
      <c r="B104" s="52" t="s">
        <v>199</v>
      </c>
      <c r="C104" s="52" t="s">
        <v>1092</v>
      </c>
      <c r="D104" s="54">
        <v>2</v>
      </c>
    </row>
    <row r="105" spans="1:4" x14ac:dyDescent="0.3">
      <c r="A105" s="52" t="s">
        <v>754</v>
      </c>
      <c r="B105" s="52" t="s">
        <v>755</v>
      </c>
      <c r="C105" s="52" t="s">
        <v>1092</v>
      </c>
      <c r="D105" s="54">
        <v>1</v>
      </c>
    </row>
    <row r="106" spans="1:4" x14ac:dyDescent="0.3">
      <c r="A106" s="52" t="s">
        <v>202</v>
      </c>
      <c r="B106" s="52" t="s">
        <v>203</v>
      </c>
      <c r="C106" s="52" t="s">
        <v>1092</v>
      </c>
      <c r="D106" s="54">
        <v>1</v>
      </c>
    </row>
    <row r="107" spans="1:4" x14ac:dyDescent="0.3">
      <c r="A107" s="52" t="s">
        <v>249</v>
      </c>
      <c r="B107" s="52" t="s">
        <v>250</v>
      </c>
      <c r="C107" s="52" t="s">
        <v>1092</v>
      </c>
      <c r="D107" s="54">
        <v>1</v>
      </c>
    </row>
    <row r="108" spans="1:4" x14ac:dyDescent="0.3">
      <c r="A108" s="52" t="s">
        <v>55</v>
      </c>
      <c r="B108" s="52" t="s">
        <v>56</v>
      </c>
      <c r="C108" s="52" t="s">
        <v>1092</v>
      </c>
      <c r="D108" s="54">
        <v>1</v>
      </c>
    </row>
    <row r="109" spans="1:4" x14ac:dyDescent="0.3">
      <c r="A109" s="52" t="s">
        <v>86</v>
      </c>
      <c r="B109" s="52" t="s">
        <v>87</v>
      </c>
      <c r="C109" s="52" t="s">
        <v>1092</v>
      </c>
      <c r="D109" s="54">
        <v>1</v>
      </c>
    </row>
    <row r="110" spans="1:4" x14ac:dyDescent="0.3">
      <c r="A110" s="52" t="s">
        <v>88</v>
      </c>
      <c r="B110" s="52" t="s">
        <v>89</v>
      </c>
      <c r="C110" s="52" t="s">
        <v>1092</v>
      </c>
      <c r="D110" s="54">
        <v>1</v>
      </c>
    </row>
    <row r="111" spans="1:4" x14ac:dyDescent="0.3">
      <c r="A111" s="52" t="s">
        <v>91</v>
      </c>
      <c r="B111" s="52" t="s">
        <v>92</v>
      </c>
      <c r="C111" s="52" t="s">
        <v>1092</v>
      </c>
      <c r="D111" s="54">
        <v>1</v>
      </c>
    </row>
    <row r="112" spans="1:4" x14ac:dyDescent="0.3">
      <c r="A112" s="52" t="s">
        <v>192</v>
      </c>
      <c r="B112" s="52" t="s">
        <v>193</v>
      </c>
      <c r="C112" s="52" t="s">
        <v>1092</v>
      </c>
      <c r="D112" s="54">
        <v>1</v>
      </c>
    </row>
    <row r="113" spans="1:4" x14ac:dyDescent="0.3">
      <c r="A113" s="53" t="s">
        <v>2127</v>
      </c>
      <c r="B113" s="52" t="s">
        <v>2130</v>
      </c>
      <c r="C113" s="53" t="s">
        <v>1092</v>
      </c>
      <c r="D113" s="54">
        <v>1</v>
      </c>
    </row>
    <row r="114" spans="1:4" x14ac:dyDescent="0.3">
      <c r="A114" s="53" t="s">
        <v>2127</v>
      </c>
      <c r="B114" s="52" t="s">
        <v>2131</v>
      </c>
      <c r="C114" s="53" t="s">
        <v>1092</v>
      </c>
      <c r="D114" s="54">
        <v>2</v>
      </c>
    </row>
    <row r="115" spans="1:4" x14ac:dyDescent="0.3">
      <c r="A115" s="52" t="s">
        <v>895</v>
      </c>
      <c r="B115" s="52" t="s">
        <v>896</v>
      </c>
      <c r="C115" s="52" t="s">
        <v>1064</v>
      </c>
      <c r="D115" s="54">
        <v>1</v>
      </c>
    </row>
    <row r="116" spans="1:4" x14ac:dyDescent="0.3">
      <c r="A116" s="52" t="s">
        <v>416</v>
      </c>
      <c r="B116" s="52" t="s">
        <v>417</v>
      </c>
      <c r="C116" s="52" t="s">
        <v>1064</v>
      </c>
      <c r="D116" s="54">
        <v>6</v>
      </c>
    </row>
    <row r="117" spans="1:4" x14ac:dyDescent="0.3">
      <c r="A117" s="52" t="s">
        <v>27</v>
      </c>
      <c r="B117" s="52" t="s">
        <v>133</v>
      </c>
      <c r="C117" s="52" t="s">
        <v>1064</v>
      </c>
      <c r="D117" s="54">
        <v>16</v>
      </c>
    </row>
    <row r="118" spans="1:4" x14ac:dyDescent="0.3">
      <c r="A118" s="52" t="s">
        <v>111</v>
      </c>
      <c r="B118" s="52" t="s">
        <v>112</v>
      </c>
      <c r="C118" s="52" t="s">
        <v>1064</v>
      </c>
      <c r="D118" s="54">
        <v>9</v>
      </c>
    </row>
    <row r="119" spans="1:4" x14ac:dyDescent="0.3">
      <c r="A119" s="52" t="s">
        <v>25</v>
      </c>
      <c r="B119" s="52" t="s">
        <v>82</v>
      </c>
      <c r="C119" s="52" t="s">
        <v>1064</v>
      </c>
      <c r="D119" s="54">
        <v>16</v>
      </c>
    </row>
    <row r="120" spans="1:4" x14ac:dyDescent="0.3">
      <c r="A120" s="52" t="s">
        <v>26</v>
      </c>
      <c r="B120" s="52" t="s">
        <v>132</v>
      </c>
      <c r="C120" s="52" t="s">
        <v>1064</v>
      </c>
      <c r="D120" s="54">
        <v>13</v>
      </c>
    </row>
    <row r="121" spans="1:4" x14ac:dyDescent="0.3">
      <c r="A121" s="52" t="s">
        <v>236</v>
      </c>
      <c r="B121" s="52" t="s">
        <v>237</v>
      </c>
      <c r="C121" s="52" t="s">
        <v>1064</v>
      </c>
      <c r="D121" s="54">
        <v>2</v>
      </c>
    </row>
    <row r="122" spans="1:4" x14ac:dyDescent="0.3">
      <c r="A122" s="52" t="s">
        <v>805</v>
      </c>
      <c r="B122" s="52" t="s">
        <v>806</v>
      </c>
      <c r="C122" s="52" t="s">
        <v>1064</v>
      </c>
      <c r="D122" s="54">
        <v>1</v>
      </c>
    </row>
    <row r="123" spans="1:4" x14ac:dyDescent="0.3">
      <c r="A123" s="52" t="s">
        <v>144</v>
      </c>
      <c r="B123" s="52" t="s">
        <v>145</v>
      </c>
      <c r="C123" s="52" t="s">
        <v>1064</v>
      </c>
      <c r="D123" s="54">
        <v>1</v>
      </c>
    </row>
    <row r="124" spans="1:4" x14ac:dyDescent="0.3">
      <c r="A124" s="52" t="s">
        <v>798</v>
      </c>
      <c r="B124" s="52" t="s">
        <v>799</v>
      </c>
      <c r="C124" s="52" t="s">
        <v>1064</v>
      </c>
      <c r="D124" s="54">
        <v>1</v>
      </c>
    </row>
    <row r="125" spans="1:4" x14ac:dyDescent="0.3">
      <c r="A125" s="52" t="s">
        <v>296</v>
      </c>
      <c r="B125" s="52" t="s">
        <v>297</v>
      </c>
      <c r="C125" s="52" t="s">
        <v>1064</v>
      </c>
      <c r="D125" s="54">
        <v>1</v>
      </c>
    </row>
    <row r="126" spans="1:4" x14ac:dyDescent="0.3">
      <c r="A126" s="52" t="s">
        <v>30</v>
      </c>
      <c r="B126" s="52" t="s">
        <v>459</v>
      </c>
      <c r="C126" s="52" t="s">
        <v>1107</v>
      </c>
      <c r="D126" s="54">
        <v>1</v>
      </c>
    </row>
    <row r="127" spans="1:4" x14ac:dyDescent="0.3">
      <c r="A127" s="52" t="s">
        <v>95</v>
      </c>
      <c r="B127" s="52" t="s">
        <v>96</v>
      </c>
      <c r="C127" s="52" t="s">
        <v>1107</v>
      </c>
      <c r="D127" s="54">
        <v>2</v>
      </c>
    </row>
    <row r="128" spans="1:4" x14ac:dyDescent="0.3">
      <c r="A128" s="52" t="s">
        <v>800</v>
      </c>
      <c r="B128" s="52" t="s">
        <v>801</v>
      </c>
      <c r="C128" s="52" t="s">
        <v>1107</v>
      </c>
      <c r="D128" s="54">
        <v>1</v>
      </c>
    </row>
    <row r="129" spans="1:4" x14ac:dyDescent="0.3">
      <c r="A129" s="52" t="s">
        <v>786</v>
      </c>
      <c r="B129" s="52" t="s">
        <v>787</v>
      </c>
      <c r="C129" s="52" t="s">
        <v>1107</v>
      </c>
      <c r="D129" s="54">
        <v>3</v>
      </c>
    </row>
    <row r="130" spans="1:4" x14ac:dyDescent="0.3">
      <c r="A130" s="52" t="s">
        <v>412</v>
      </c>
      <c r="B130" s="52" t="s">
        <v>413</v>
      </c>
      <c r="C130" s="52" t="s">
        <v>1116</v>
      </c>
      <c r="D130" s="54">
        <v>2</v>
      </c>
    </row>
    <row r="131" spans="1:4" x14ac:dyDescent="0.3">
      <c r="A131" s="52" t="s">
        <v>387</v>
      </c>
      <c r="B131" s="52" t="s">
        <v>388</v>
      </c>
      <c r="C131" s="52" t="s">
        <v>1116</v>
      </c>
      <c r="D131" s="54">
        <v>1</v>
      </c>
    </row>
    <row r="132" spans="1:4" x14ac:dyDescent="0.3">
      <c r="A132" s="52" t="s">
        <v>350</v>
      </c>
      <c r="B132" s="52" t="s">
        <v>351</v>
      </c>
      <c r="C132" s="52" t="s">
        <v>1116</v>
      </c>
      <c r="D132" s="54">
        <v>3</v>
      </c>
    </row>
    <row r="133" spans="1:4" x14ac:dyDescent="0.3">
      <c r="A133" s="52" t="s">
        <v>342</v>
      </c>
      <c r="B133" s="52" t="s">
        <v>343</v>
      </c>
      <c r="C133" s="52" t="s">
        <v>1104</v>
      </c>
      <c r="D133" s="54">
        <v>2</v>
      </c>
    </row>
    <row r="134" spans="1:4" x14ac:dyDescent="0.3">
      <c r="A134" s="52" t="s">
        <v>263</v>
      </c>
      <c r="B134" s="52" t="s">
        <v>264</v>
      </c>
      <c r="C134" s="52" t="s">
        <v>1104</v>
      </c>
      <c r="D134" s="54">
        <v>1</v>
      </c>
    </row>
    <row r="135" spans="1:4" x14ac:dyDescent="0.3">
      <c r="A135" s="52" t="s">
        <v>206</v>
      </c>
      <c r="B135" s="52" t="s">
        <v>207</v>
      </c>
      <c r="C135" s="52" t="s">
        <v>1104</v>
      </c>
      <c r="D135" s="54">
        <v>11</v>
      </c>
    </row>
    <row r="136" spans="1:4" x14ac:dyDescent="0.3">
      <c r="A136" s="52" t="s">
        <v>34</v>
      </c>
      <c r="B136" s="52" t="s">
        <v>809</v>
      </c>
      <c r="C136" s="52" t="s">
        <v>1104</v>
      </c>
      <c r="D136" s="54">
        <v>2</v>
      </c>
    </row>
    <row r="137" spans="1:4" x14ac:dyDescent="0.3">
      <c r="A137" s="52" t="s">
        <v>33</v>
      </c>
      <c r="B137" s="52" t="s">
        <v>293</v>
      </c>
      <c r="C137" s="52" t="s">
        <v>1104</v>
      </c>
      <c r="D137" s="54">
        <v>10</v>
      </c>
    </row>
    <row r="138" spans="1:4" x14ac:dyDescent="0.3">
      <c r="A138" s="52" t="s">
        <v>31</v>
      </c>
      <c r="B138" s="52" t="s">
        <v>90</v>
      </c>
      <c r="C138" s="52" t="s">
        <v>1104</v>
      </c>
      <c r="D138" s="54">
        <v>1</v>
      </c>
    </row>
    <row r="139" spans="1:4" x14ac:dyDescent="0.3">
      <c r="A139" s="52" t="s">
        <v>32</v>
      </c>
      <c r="B139" s="52" t="s">
        <v>246</v>
      </c>
      <c r="C139" s="52" t="s">
        <v>1104</v>
      </c>
      <c r="D139" s="54">
        <v>1</v>
      </c>
    </row>
    <row r="140" spans="1:4" x14ac:dyDescent="0.3">
      <c r="A140" s="52" t="s">
        <v>724</v>
      </c>
      <c r="B140" s="52" t="s">
        <v>725</v>
      </c>
      <c r="C140" s="52" t="s">
        <v>1263</v>
      </c>
      <c r="D140" s="54">
        <v>3</v>
      </c>
    </row>
    <row r="141" spans="1:4" x14ac:dyDescent="0.3">
      <c r="A141" s="52" t="s">
        <v>35</v>
      </c>
      <c r="B141" s="52" t="s">
        <v>290</v>
      </c>
      <c r="C141" s="52" t="s">
        <v>1263</v>
      </c>
      <c r="D141" s="54">
        <v>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478ED-ABBE-41D7-A178-5DB65A41AD04}">
  <dimension ref="A1:D25"/>
  <sheetViews>
    <sheetView workbookViewId="0"/>
  </sheetViews>
  <sheetFormatPr defaultRowHeight="14.4" x14ac:dyDescent="0.3"/>
  <cols>
    <col min="1" max="1" width="25.21875" customWidth="1"/>
    <col min="2" max="2" width="22.5546875" bestFit="1" customWidth="1"/>
    <col min="3" max="3" width="69.6640625" customWidth="1"/>
    <col min="4" max="4" width="17.6640625" customWidth="1"/>
  </cols>
  <sheetData>
    <row r="1" spans="1:4" x14ac:dyDescent="0.3">
      <c r="A1" s="35" t="s">
        <v>2149</v>
      </c>
    </row>
    <row r="2" spans="1:4" x14ac:dyDescent="0.3">
      <c r="A2" s="35" t="s">
        <v>2150</v>
      </c>
      <c r="B2" s="35" t="s">
        <v>2165</v>
      </c>
      <c r="C2" s="35" t="s">
        <v>2151</v>
      </c>
      <c r="D2" s="35" t="s">
        <v>2152</v>
      </c>
    </row>
    <row r="3" spans="1:4" x14ac:dyDescent="0.3">
      <c r="A3" s="56" t="s">
        <v>1049</v>
      </c>
      <c r="B3" s="56"/>
      <c r="C3" s="56" t="s">
        <v>2158</v>
      </c>
    </row>
    <row r="4" spans="1:4" x14ac:dyDescent="0.3">
      <c r="A4" s="56" t="s">
        <v>1052</v>
      </c>
      <c r="B4" s="56"/>
      <c r="C4" s="56" t="s">
        <v>2159</v>
      </c>
    </row>
    <row r="5" spans="1:4" x14ac:dyDescent="0.3">
      <c r="A5" s="57" t="s">
        <v>1047</v>
      </c>
      <c r="B5" s="56"/>
      <c r="C5" s="56" t="s">
        <v>2160</v>
      </c>
    </row>
    <row r="6" spans="1:4" x14ac:dyDescent="0.3">
      <c r="A6" s="58" t="s">
        <v>2093</v>
      </c>
      <c r="B6" s="65" t="s">
        <v>2093</v>
      </c>
      <c r="C6" s="66" t="s">
        <v>2133</v>
      </c>
    </row>
    <row r="7" spans="1:4" x14ac:dyDescent="0.3">
      <c r="A7" s="59" t="s">
        <v>2094</v>
      </c>
      <c r="B7" s="65"/>
      <c r="C7" s="66" t="s">
        <v>2156</v>
      </c>
    </row>
    <row r="8" spans="1:4" x14ac:dyDescent="0.3">
      <c r="A8" s="60" t="s">
        <v>1040</v>
      </c>
      <c r="B8" s="65"/>
      <c r="C8" s="66" t="s">
        <v>2154</v>
      </c>
      <c r="D8" t="s">
        <v>2163</v>
      </c>
    </row>
    <row r="9" spans="1:4" x14ac:dyDescent="0.3">
      <c r="A9" s="60" t="s">
        <v>2073</v>
      </c>
      <c r="B9" s="65"/>
      <c r="C9" s="66" t="s">
        <v>2154</v>
      </c>
      <c r="D9" t="s">
        <v>2155</v>
      </c>
    </row>
    <row r="10" spans="1:4" x14ac:dyDescent="0.3">
      <c r="A10" s="60" t="s">
        <v>2074</v>
      </c>
      <c r="B10" s="65"/>
      <c r="C10" s="66" t="s">
        <v>2154</v>
      </c>
      <c r="D10" t="s">
        <v>2164</v>
      </c>
    </row>
    <row r="11" spans="1:4" x14ac:dyDescent="0.3">
      <c r="A11" s="60" t="s">
        <v>999</v>
      </c>
      <c r="B11" s="65"/>
      <c r="C11" s="66" t="s">
        <v>2154</v>
      </c>
      <c r="D11" t="s">
        <v>2161</v>
      </c>
    </row>
    <row r="12" spans="1:4" x14ac:dyDescent="0.3">
      <c r="A12" s="60" t="s">
        <v>2076</v>
      </c>
      <c r="B12" s="65"/>
      <c r="C12" s="66" t="s">
        <v>2154</v>
      </c>
      <c r="D12" t="s">
        <v>2162</v>
      </c>
    </row>
    <row r="13" spans="1:4" x14ac:dyDescent="0.3">
      <c r="A13" s="59" t="s">
        <v>2095</v>
      </c>
      <c r="B13" s="67" t="s">
        <v>2095</v>
      </c>
      <c r="C13" s="66" t="s">
        <v>2134</v>
      </c>
    </row>
    <row r="14" spans="1:4" ht="100.8" x14ac:dyDescent="0.3">
      <c r="A14" s="61" t="s">
        <v>2091</v>
      </c>
      <c r="B14" s="67" t="s">
        <v>2135</v>
      </c>
      <c r="C14" s="66" t="s">
        <v>2136</v>
      </c>
    </row>
    <row r="15" spans="1:4" ht="57.6" x14ac:dyDescent="0.3">
      <c r="A15" s="61" t="s">
        <v>2092</v>
      </c>
      <c r="B15" s="67" t="s">
        <v>2137</v>
      </c>
      <c r="C15" s="66" t="s">
        <v>2138</v>
      </c>
    </row>
    <row r="16" spans="1:4" ht="43.2" x14ac:dyDescent="0.3">
      <c r="A16" s="61" t="s">
        <v>2088</v>
      </c>
      <c r="B16" s="67" t="s">
        <v>2088</v>
      </c>
      <c r="C16" s="66" t="s">
        <v>2139</v>
      </c>
      <c r="D16" t="s">
        <v>2157</v>
      </c>
    </row>
    <row r="17" spans="1:4" ht="57.6" x14ac:dyDescent="0.3">
      <c r="A17" s="61" t="s">
        <v>2077</v>
      </c>
      <c r="B17" s="67" t="s">
        <v>2140</v>
      </c>
      <c r="C17" s="66" t="s">
        <v>2141</v>
      </c>
    </row>
    <row r="18" spans="1:4" ht="43.2" x14ac:dyDescent="0.3">
      <c r="A18" s="61" t="s">
        <v>2078</v>
      </c>
      <c r="B18" s="67" t="s">
        <v>2078</v>
      </c>
      <c r="C18" s="66" t="s">
        <v>2142</v>
      </c>
    </row>
    <row r="19" spans="1:4" ht="43.2" x14ac:dyDescent="0.3">
      <c r="A19" s="61" t="s">
        <v>2075</v>
      </c>
      <c r="B19" s="67" t="s">
        <v>2075</v>
      </c>
      <c r="C19" s="66" t="s">
        <v>2143</v>
      </c>
    </row>
    <row r="20" spans="1:4" x14ac:dyDescent="0.3">
      <c r="A20" s="61" t="s">
        <v>2089</v>
      </c>
      <c r="B20" s="67" t="s">
        <v>2144</v>
      </c>
      <c r="C20" s="66" t="s">
        <v>2145</v>
      </c>
    </row>
    <row r="21" spans="1:4" ht="57.6" x14ac:dyDescent="0.3">
      <c r="A21" s="61" t="s">
        <v>2090</v>
      </c>
      <c r="B21" s="67" t="s">
        <v>2146</v>
      </c>
      <c r="C21" s="66" t="s">
        <v>2147</v>
      </c>
    </row>
    <row r="22" spans="1:4" ht="28.8" x14ac:dyDescent="0.3">
      <c r="A22" s="61" t="s">
        <v>2132</v>
      </c>
      <c r="B22" s="67" t="s">
        <v>2132</v>
      </c>
      <c r="C22" s="66" t="s">
        <v>2148</v>
      </c>
      <c r="D22" t="s">
        <v>2153</v>
      </c>
    </row>
    <row r="25" spans="1:4" x14ac:dyDescent="0.3">
      <c r="C25" s="22"/>
    </row>
  </sheetData>
  <conditionalFormatting sqref="A22">
    <cfRule type="cellIs" dxfId="38" priority="1" operator="between">
      <formula>6</formula>
      <formula>20</formula>
    </cfRule>
    <cfRule type="cellIs" dxfId="37" priority="2" operator="between">
      <formula>1</formula>
      <formula>5</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74355-8E97-48E5-A6C3-F0D4367F4127}">
  <dimension ref="A1:E490"/>
  <sheetViews>
    <sheetView workbookViewId="0"/>
  </sheetViews>
  <sheetFormatPr defaultRowHeight="14.4" x14ac:dyDescent="0.3"/>
  <cols>
    <col min="1" max="1" width="8.77734375" style="77"/>
    <col min="2" max="2" width="10.21875" bestFit="1" customWidth="1"/>
    <col min="3" max="3" width="10.44140625" bestFit="1" customWidth="1"/>
    <col min="4" max="4" width="38.6640625" customWidth="1"/>
    <col min="5" max="5" width="30.21875" customWidth="1"/>
  </cols>
  <sheetData>
    <row r="1" spans="1:5" x14ac:dyDescent="0.3">
      <c r="A1" s="77" t="s">
        <v>2304</v>
      </c>
      <c r="B1" s="75" t="s">
        <v>2093</v>
      </c>
      <c r="C1" s="75" t="s">
        <v>2094</v>
      </c>
      <c r="D1" s="72" t="s">
        <v>2095</v>
      </c>
      <c r="E1" s="72" t="s">
        <v>2169</v>
      </c>
    </row>
    <row r="2" spans="1:5" x14ac:dyDescent="0.3">
      <c r="A2" s="77" t="s">
        <v>2039</v>
      </c>
      <c r="B2" s="76" t="s">
        <v>312</v>
      </c>
      <c r="C2" s="68">
        <v>33121</v>
      </c>
      <c r="D2" s="70" t="s">
        <v>313</v>
      </c>
      <c r="E2" s="73" t="s">
        <v>2170</v>
      </c>
    </row>
    <row r="3" spans="1:5" x14ac:dyDescent="0.3">
      <c r="A3" s="77" t="s">
        <v>1625</v>
      </c>
      <c r="B3" s="76" t="s">
        <v>71</v>
      </c>
      <c r="C3" s="68">
        <v>11763618</v>
      </c>
      <c r="D3" s="70" t="s">
        <v>2171</v>
      </c>
      <c r="E3" s="73" t="s">
        <v>2172</v>
      </c>
    </row>
    <row r="4" spans="1:5" x14ac:dyDescent="0.3">
      <c r="A4" s="77" t="s">
        <v>1628</v>
      </c>
      <c r="B4" s="76" t="s">
        <v>113</v>
      </c>
      <c r="C4" s="68">
        <v>13040187</v>
      </c>
      <c r="D4" s="70" t="s">
        <v>114</v>
      </c>
      <c r="E4" s="73" t="s">
        <v>2173</v>
      </c>
    </row>
    <row r="5" spans="1:5" x14ac:dyDescent="0.3">
      <c r="A5" s="77" t="s">
        <v>1630</v>
      </c>
      <c r="B5" s="76" t="s">
        <v>115</v>
      </c>
      <c r="C5" s="68">
        <v>11377211</v>
      </c>
      <c r="D5" s="70" t="s">
        <v>116</v>
      </c>
      <c r="E5" s="73" t="s">
        <v>2174</v>
      </c>
    </row>
    <row r="6" spans="1:5" x14ac:dyDescent="0.3">
      <c r="A6" s="77" t="s">
        <v>1636</v>
      </c>
      <c r="B6" s="76" t="s">
        <v>117</v>
      </c>
      <c r="C6" s="68">
        <v>13040187</v>
      </c>
      <c r="D6" s="70" t="s">
        <v>118</v>
      </c>
      <c r="E6" s="73" t="s">
        <v>2173</v>
      </c>
    </row>
    <row r="7" spans="1:5" x14ac:dyDescent="0.3">
      <c r="A7" s="77" t="s">
        <v>1638</v>
      </c>
      <c r="B7" s="76" t="s">
        <v>140</v>
      </c>
      <c r="C7" s="68">
        <v>73425481</v>
      </c>
      <c r="D7" s="70" t="s">
        <v>141</v>
      </c>
      <c r="E7" s="73" t="s">
        <v>2172</v>
      </c>
    </row>
    <row r="8" spans="1:5" ht="26.4" x14ac:dyDescent="0.3">
      <c r="A8" s="77" t="s">
        <v>1670</v>
      </c>
      <c r="B8" s="76" t="s">
        <v>142</v>
      </c>
      <c r="C8" s="68">
        <v>71350230</v>
      </c>
      <c r="D8" s="70" t="s">
        <v>143</v>
      </c>
      <c r="E8" s="73"/>
    </row>
    <row r="9" spans="1:5" x14ac:dyDescent="0.3">
      <c r="A9" s="77" t="s">
        <v>1148</v>
      </c>
      <c r="B9" s="76" t="s">
        <v>314</v>
      </c>
      <c r="C9" s="68">
        <v>74603</v>
      </c>
      <c r="D9" s="70" t="s">
        <v>315</v>
      </c>
      <c r="E9" s="73"/>
    </row>
    <row r="10" spans="1:5" x14ac:dyDescent="0.3">
      <c r="A10" s="77" t="s">
        <v>1257</v>
      </c>
      <c r="B10" s="76" t="s">
        <v>322</v>
      </c>
      <c r="C10" s="68">
        <v>168375</v>
      </c>
      <c r="D10" s="70" t="s">
        <v>323</v>
      </c>
      <c r="E10" s="73"/>
    </row>
    <row r="11" spans="1:5" x14ac:dyDescent="0.3">
      <c r="A11" s="77" t="s">
        <v>1259</v>
      </c>
      <c r="B11" s="76" t="s">
        <v>0</v>
      </c>
      <c r="C11" s="68">
        <v>15724678</v>
      </c>
      <c r="D11" s="70" t="s">
        <v>845</v>
      </c>
      <c r="E11" s="73"/>
    </row>
    <row r="12" spans="1:5" x14ac:dyDescent="0.3">
      <c r="A12" s="77" t="s">
        <v>1270</v>
      </c>
      <c r="B12" s="76" t="s">
        <v>330</v>
      </c>
      <c r="C12" s="76" t="s">
        <v>1240</v>
      </c>
      <c r="D12" s="70" t="s">
        <v>331</v>
      </c>
      <c r="E12" s="73"/>
    </row>
    <row r="13" spans="1:5" x14ac:dyDescent="0.3">
      <c r="A13" s="77" t="s">
        <v>1284</v>
      </c>
      <c r="B13" s="76" t="s">
        <v>332</v>
      </c>
      <c r="C13" s="68">
        <v>53432679</v>
      </c>
      <c r="D13" s="70" t="s">
        <v>333</v>
      </c>
      <c r="E13" s="73"/>
    </row>
    <row r="14" spans="1:5" x14ac:dyDescent="0.3">
      <c r="A14" s="77" t="s">
        <v>1286</v>
      </c>
      <c r="B14" s="76" t="s">
        <v>355</v>
      </c>
      <c r="C14" s="76" t="s">
        <v>1240</v>
      </c>
      <c r="D14" s="70" t="s">
        <v>356</v>
      </c>
      <c r="E14" s="73"/>
    </row>
    <row r="15" spans="1:5" x14ac:dyDescent="0.3">
      <c r="A15" s="77" t="s">
        <v>1290</v>
      </c>
      <c r="B15" s="76" t="s">
        <v>190</v>
      </c>
      <c r="C15" s="76" t="s">
        <v>1240</v>
      </c>
      <c r="D15" s="70" t="s">
        <v>191</v>
      </c>
      <c r="E15" s="73"/>
    </row>
    <row r="16" spans="1:5" x14ac:dyDescent="0.3">
      <c r="A16" s="77" t="s">
        <v>1166</v>
      </c>
      <c r="B16" s="76" t="s">
        <v>1</v>
      </c>
      <c r="C16" s="68">
        <v>18529</v>
      </c>
      <c r="D16" s="70" t="s">
        <v>846</v>
      </c>
      <c r="E16" s="73" t="s">
        <v>2175</v>
      </c>
    </row>
    <row r="17" spans="1:5" x14ac:dyDescent="0.3">
      <c r="A17" s="77" t="s">
        <v>1168</v>
      </c>
      <c r="B17" s="76" t="s">
        <v>208</v>
      </c>
      <c r="C17" s="68">
        <v>296646</v>
      </c>
      <c r="D17" s="70" t="s">
        <v>209</v>
      </c>
      <c r="E17" s="73"/>
    </row>
    <row r="18" spans="1:5" x14ac:dyDescent="0.3">
      <c r="A18" s="77" t="s">
        <v>1176</v>
      </c>
      <c r="B18" s="76" t="s">
        <v>843</v>
      </c>
      <c r="C18" s="68">
        <v>18728</v>
      </c>
      <c r="D18" s="70" t="s">
        <v>844</v>
      </c>
      <c r="E18" s="73" t="s">
        <v>2176</v>
      </c>
    </row>
    <row r="19" spans="1:5" x14ac:dyDescent="0.3">
      <c r="A19" s="77" t="s">
        <v>2018</v>
      </c>
      <c r="B19" s="76" t="s">
        <v>286</v>
      </c>
      <c r="C19" s="68">
        <v>11763618</v>
      </c>
      <c r="D19" s="70" t="s">
        <v>287</v>
      </c>
      <c r="E19" s="73" t="s">
        <v>2172</v>
      </c>
    </row>
    <row r="20" spans="1:5" x14ac:dyDescent="0.3">
      <c r="A20" s="77" t="s">
        <v>2020</v>
      </c>
      <c r="B20" s="76" t="s">
        <v>288</v>
      </c>
      <c r="C20" s="68">
        <v>11479239</v>
      </c>
      <c r="D20" s="70" t="s">
        <v>289</v>
      </c>
      <c r="E20" s="73" t="s">
        <v>2173</v>
      </c>
    </row>
    <row r="21" spans="1:5" x14ac:dyDescent="0.3">
      <c r="A21" s="77" t="s">
        <v>2022</v>
      </c>
      <c r="B21" s="76" t="s">
        <v>298</v>
      </c>
      <c r="C21" s="68">
        <v>11377211</v>
      </c>
      <c r="D21" s="70" t="s">
        <v>299</v>
      </c>
      <c r="E21" s="73" t="s">
        <v>2174</v>
      </c>
    </row>
    <row r="22" spans="1:5" ht="26.4" x14ac:dyDescent="0.3">
      <c r="A22" s="77" t="s">
        <v>1058</v>
      </c>
      <c r="B22" s="76" t="s">
        <v>2</v>
      </c>
      <c r="C22" s="68">
        <v>6478</v>
      </c>
      <c r="D22" s="70" t="s">
        <v>894</v>
      </c>
      <c r="E22" s="73" t="s">
        <v>2177</v>
      </c>
    </row>
    <row r="23" spans="1:5" x14ac:dyDescent="0.3">
      <c r="A23" s="77" t="s">
        <v>1080</v>
      </c>
      <c r="B23" s="76" t="s">
        <v>956</v>
      </c>
      <c r="C23" s="68">
        <v>6907</v>
      </c>
      <c r="D23" s="70" t="s">
        <v>957</v>
      </c>
      <c r="E23" s="73"/>
    </row>
    <row r="24" spans="1:5" x14ac:dyDescent="0.3">
      <c r="A24" s="77" t="s">
        <v>1241</v>
      </c>
      <c r="B24" s="76" t="s">
        <v>238</v>
      </c>
      <c r="C24" s="68">
        <v>29728</v>
      </c>
      <c r="D24" s="70" t="s">
        <v>239</v>
      </c>
      <c r="E24" s="73" t="s">
        <v>2178</v>
      </c>
    </row>
    <row r="25" spans="1:5" x14ac:dyDescent="0.3">
      <c r="A25" s="77" t="s">
        <v>1161</v>
      </c>
      <c r="B25" s="76" t="s">
        <v>316</v>
      </c>
      <c r="C25" s="68">
        <v>18297</v>
      </c>
      <c r="D25" s="70" t="s">
        <v>317</v>
      </c>
      <c r="E25" s="71"/>
    </row>
    <row r="26" spans="1:5" x14ac:dyDescent="0.3">
      <c r="A26" s="77" t="s">
        <v>1190</v>
      </c>
      <c r="B26" s="76" t="s">
        <v>740</v>
      </c>
      <c r="C26" s="68">
        <v>95576</v>
      </c>
      <c r="D26" s="70" t="s">
        <v>741</v>
      </c>
      <c r="E26" s="71"/>
    </row>
    <row r="27" spans="1:5" x14ac:dyDescent="0.3">
      <c r="A27" s="77" t="s">
        <v>1589</v>
      </c>
      <c r="B27" s="69" t="s">
        <v>59</v>
      </c>
      <c r="C27" s="76" t="s">
        <v>1240</v>
      </c>
      <c r="D27" s="70" t="s">
        <v>60</v>
      </c>
      <c r="E27" s="73"/>
    </row>
    <row r="28" spans="1:5" x14ac:dyDescent="0.3">
      <c r="A28" s="77" t="s">
        <v>1591</v>
      </c>
      <c r="B28" s="69" t="s">
        <v>924</v>
      </c>
      <c r="C28" s="76" t="s">
        <v>1240</v>
      </c>
      <c r="D28" s="70" t="s">
        <v>925</v>
      </c>
      <c r="E28" s="73"/>
    </row>
    <row r="29" spans="1:5" x14ac:dyDescent="0.3">
      <c r="A29" s="77" t="s">
        <v>1593</v>
      </c>
      <c r="B29" s="69" t="s">
        <v>107</v>
      </c>
      <c r="C29" s="68">
        <v>22833489</v>
      </c>
      <c r="D29" s="70" t="s">
        <v>108</v>
      </c>
      <c r="E29" s="73"/>
    </row>
    <row r="30" spans="1:5" x14ac:dyDescent="0.3">
      <c r="A30" s="77" t="s">
        <v>1595</v>
      </c>
      <c r="B30" s="69" t="s">
        <v>927</v>
      </c>
      <c r="C30" s="68">
        <v>22833490</v>
      </c>
      <c r="D30" s="70" t="s">
        <v>928</v>
      </c>
      <c r="E30" s="73"/>
    </row>
    <row r="31" spans="1:5" x14ac:dyDescent="0.3">
      <c r="A31" s="77" t="s">
        <v>1597</v>
      </c>
      <c r="B31" s="69" t="s">
        <v>277</v>
      </c>
      <c r="C31" s="68">
        <v>15708903</v>
      </c>
      <c r="D31" s="70" t="s">
        <v>278</v>
      </c>
      <c r="E31" s="73"/>
    </row>
    <row r="32" spans="1:5" x14ac:dyDescent="0.3">
      <c r="A32" s="77" t="s">
        <v>1621</v>
      </c>
      <c r="B32" s="69" t="s">
        <v>931</v>
      </c>
      <c r="C32" s="76" t="s">
        <v>1240</v>
      </c>
      <c r="D32" s="70" t="s">
        <v>932</v>
      </c>
      <c r="E32" s="73"/>
    </row>
    <row r="33" spans="1:5" x14ac:dyDescent="0.3">
      <c r="A33" s="77" t="s">
        <v>2041</v>
      </c>
      <c r="B33" s="69" t="s">
        <v>134</v>
      </c>
      <c r="C33" s="76" t="s">
        <v>1240</v>
      </c>
      <c r="D33" s="70" t="s">
        <v>135</v>
      </c>
      <c r="E33" s="73"/>
    </row>
    <row r="34" spans="1:5" x14ac:dyDescent="0.3">
      <c r="A34" s="77" t="s">
        <v>2045</v>
      </c>
      <c r="B34" s="69" t="s">
        <v>146</v>
      </c>
      <c r="C34" s="76" t="s">
        <v>1240</v>
      </c>
      <c r="D34" s="70" t="s">
        <v>147</v>
      </c>
      <c r="E34" s="73"/>
    </row>
    <row r="35" spans="1:5" x14ac:dyDescent="0.3">
      <c r="A35" s="77" t="s">
        <v>2047</v>
      </c>
      <c r="B35" s="69" t="s">
        <v>148</v>
      </c>
      <c r="C35" s="76" t="s">
        <v>1240</v>
      </c>
      <c r="D35" s="70" t="s">
        <v>149</v>
      </c>
      <c r="E35" s="73"/>
    </row>
    <row r="36" spans="1:5" x14ac:dyDescent="0.3">
      <c r="A36" s="77" t="s">
        <v>2049</v>
      </c>
      <c r="B36" s="69" t="s">
        <v>150</v>
      </c>
      <c r="C36" s="76" t="s">
        <v>1240</v>
      </c>
      <c r="D36" s="70" t="s">
        <v>151</v>
      </c>
      <c r="E36" s="73"/>
    </row>
    <row r="37" spans="1:5" x14ac:dyDescent="0.3">
      <c r="A37" s="77" t="s">
        <v>1142</v>
      </c>
      <c r="B37" s="69" t="s">
        <v>180</v>
      </c>
      <c r="C37" s="68">
        <v>15206</v>
      </c>
      <c r="D37" s="70" t="s">
        <v>181</v>
      </c>
      <c r="E37" s="73" t="s">
        <v>2179</v>
      </c>
    </row>
    <row r="38" spans="1:5" x14ac:dyDescent="0.3">
      <c r="A38" s="77" t="s">
        <v>2051</v>
      </c>
      <c r="B38" s="69" t="s">
        <v>935</v>
      </c>
      <c r="C38" s="68">
        <v>6537498</v>
      </c>
      <c r="D38" s="70" t="s">
        <v>936</v>
      </c>
      <c r="E38" s="73" t="s">
        <v>2180</v>
      </c>
    </row>
    <row r="39" spans="1:5" x14ac:dyDescent="0.3">
      <c r="A39" s="77" t="s">
        <v>2053</v>
      </c>
      <c r="B39" s="69" t="s">
        <v>251</v>
      </c>
      <c r="C39" s="76" t="s">
        <v>1240</v>
      </c>
      <c r="D39" s="70" t="s">
        <v>252</v>
      </c>
      <c r="E39" s="73"/>
    </row>
    <row r="40" spans="1:5" x14ac:dyDescent="0.3">
      <c r="A40" s="77" t="s">
        <v>2055</v>
      </c>
      <c r="B40" s="69" t="s">
        <v>253</v>
      </c>
      <c r="C40" s="76" t="s">
        <v>1240</v>
      </c>
      <c r="D40" s="70" t="s">
        <v>254</v>
      </c>
      <c r="E40" s="73"/>
    </row>
    <row r="41" spans="1:5" x14ac:dyDescent="0.3">
      <c r="A41" s="77" t="s">
        <v>2057</v>
      </c>
      <c r="B41" s="69" t="s">
        <v>255</v>
      </c>
      <c r="C41" s="76" t="s">
        <v>1240</v>
      </c>
      <c r="D41" s="70" t="s">
        <v>256</v>
      </c>
      <c r="E41" s="73" t="s">
        <v>2181</v>
      </c>
    </row>
    <row r="42" spans="1:5" x14ac:dyDescent="0.3">
      <c r="A42" s="77" t="s">
        <v>2059</v>
      </c>
      <c r="B42" s="69" t="s">
        <v>257</v>
      </c>
      <c r="C42" s="76" t="s">
        <v>1240</v>
      </c>
      <c r="D42" s="70" t="s">
        <v>258</v>
      </c>
      <c r="E42" s="73"/>
    </row>
    <row r="43" spans="1:5" x14ac:dyDescent="0.3">
      <c r="A43" s="77" t="s">
        <v>2061</v>
      </c>
      <c r="B43" s="69" t="s">
        <v>259</v>
      </c>
      <c r="C43" s="76" t="s">
        <v>1240</v>
      </c>
      <c r="D43" s="70" t="s">
        <v>260</v>
      </c>
      <c r="E43" s="73"/>
    </row>
    <row r="44" spans="1:5" x14ac:dyDescent="0.3">
      <c r="A44" s="77" t="s">
        <v>1251</v>
      </c>
      <c r="B44" s="69" t="s">
        <v>938</v>
      </c>
      <c r="C44" s="68">
        <v>14709185</v>
      </c>
      <c r="D44" s="70" t="s">
        <v>939</v>
      </c>
      <c r="E44" s="73"/>
    </row>
    <row r="45" spans="1:5" x14ac:dyDescent="0.3">
      <c r="A45" s="77" t="s">
        <v>1722</v>
      </c>
      <c r="B45" s="69" t="s">
        <v>306</v>
      </c>
      <c r="C45" s="76" t="s">
        <v>1240</v>
      </c>
      <c r="D45" s="70" t="s">
        <v>307</v>
      </c>
      <c r="E45" s="73"/>
    </row>
    <row r="46" spans="1:5" x14ac:dyDescent="0.3">
      <c r="A46" s="77" t="s">
        <v>1170</v>
      </c>
      <c r="B46" s="69" t="s">
        <v>43</v>
      </c>
      <c r="C46" s="68">
        <v>641240</v>
      </c>
      <c r="D46" s="70" t="s">
        <v>44</v>
      </c>
      <c r="E46" s="73"/>
    </row>
    <row r="47" spans="1:5" x14ac:dyDescent="0.3">
      <c r="A47" s="77" t="s">
        <v>1174</v>
      </c>
      <c r="B47" s="69" t="s">
        <v>4</v>
      </c>
      <c r="C47" s="68">
        <v>18692</v>
      </c>
      <c r="D47" s="70" t="s">
        <v>352</v>
      </c>
      <c r="E47" s="73"/>
    </row>
    <row r="48" spans="1:5" x14ac:dyDescent="0.3">
      <c r="A48" s="77" t="s">
        <v>1329</v>
      </c>
      <c r="B48" s="69" t="s">
        <v>5</v>
      </c>
      <c r="C48" s="76" t="s">
        <v>1240</v>
      </c>
      <c r="D48" s="70" t="s">
        <v>399</v>
      </c>
      <c r="E48" s="73" t="s">
        <v>2179</v>
      </c>
    </row>
    <row r="49" spans="1:5" x14ac:dyDescent="0.3">
      <c r="A49" s="77" t="s">
        <v>1333</v>
      </c>
      <c r="B49" s="69" t="s">
        <v>940</v>
      </c>
      <c r="C49" s="68">
        <v>3032934</v>
      </c>
      <c r="D49" s="70" t="s">
        <v>941</v>
      </c>
      <c r="E49" s="73"/>
    </row>
    <row r="50" spans="1:5" x14ac:dyDescent="0.3">
      <c r="A50" s="77" t="s">
        <v>1449</v>
      </c>
      <c r="B50" s="69" t="s">
        <v>6</v>
      </c>
      <c r="C50" s="68">
        <v>22833341</v>
      </c>
      <c r="D50" s="70" t="s">
        <v>802</v>
      </c>
      <c r="E50" s="73"/>
    </row>
    <row r="51" spans="1:5" x14ac:dyDescent="0.3">
      <c r="A51" s="77" t="s">
        <v>1453</v>
      </c>
      <c r="B51" s="69" t="s">
        <v>7</v>
      </c>
      <c r="C51" s="68">
        <v>6537497</v>
      </c>
      <c r="D51" s="70" t="s">
        <v>812</v>
      </c>
      <c r="E51" s="73" t="s">
        <v>2182</v>
      </c>
    </row>
    <row r="52" spans="1:5" x14ac:dyDescent="0.3">
      <c r="A52" s="77" t="s">
        <v>1481</v>
      </c>
      <c r="B52" s="69" t="s">
        <v>8</v>
      </c>
      <c r="C52" s="76" t="s">
        <v>1240</v>
      </c>
      <c r="D52" s="70" t="s">
        <v>847</v>
      </c>
      <c r="E52" s="73"/>
    </row>
    <row r="53" spans="1:5" x14ac:dyDescent="0.3">
      <c r="A53" s="77" t="s">
        <v>1483</v>
      </c>
      <c r="B53" s="69" t="s">
        <v>9</v>
      </c>
      <c r="C53" s="68">
        <v>6437560</v>
      </c>
      <c r="D53" s="70" t="s">
        <v>848</v>
      </c>
      <c r="E53" s="73" t="s">
        <v>2183</v>
      </c>
    </row>
    <row r="54" spans="1:5" x14ac:dyDescent="0.3">
      <c r="A54" s="77" t="s">
        <v>1487</v>
      </c>
      <c r="B54" s="69" t="s">
        <v>853</v>
      </c>
      <c r="C54" s="76" t="s">
        <v>1240</v>
      </c>
      <c r="D54" s="70" t="s">
        <v>854</v>
      </c>
      <c r="E54" s="73"/>
    </row>
    <row r="55" spans="1:5" x14ac:dyDescent="0.3">
      <c r="A55" s="77" t="s">
        <v>1491</v>
      </c>
      <c r="B55" s="69" t="s">
        <v>946</v>
      </c>
      <c r="C55" s="68">
        <v>13791119</v>
      </c>
      <c r="D55" s="70" t="s">
        <v>1492</v>
      </c>
      <c r="E55" s="73"/>
    </row>
    <row r="56" spans="1:5" x14ac:dyDescent="0.3">
      <c r="A56" s="77" t="s">
        <v>1506</v>
      </c>
      <c r="B56" s="69" t="s">
        <v>210</v>
      </c>
      <c r="C56" s="76" t="s">
        <v>1240</v>
      </c>
      <c r="D56" s="70" t="s">
        <v>211</v>
      </c>
      <c r="E56" s="73"/>
    </row>
    <row r="57" spans="1:5" x14ac:dyDescent="0.3">
      <c r="A57" s="77" t="s">
        <v>1054</v>
      </c>
      <c r="B57" s="69" t="s">
        <v>978</v>
      </c>
      <c r="C57" s="68">
        <v>60967</v>
      </c>
      <c r="D57" s="70" t="s">
        <v>979</v>
      </c>
      <c r="E57" s="73"/>
    </row>
    <row r="58" spans="1:5" ht="26.4" x14ac:dyDescent="0.3">
      <c r="A58" s="77" t="s">
        <v>1065</v>
      </c>
      <c r="B58" s="69" t="s">
        <v>897</v>
      </c>
      <c r="C58" s="68">
        <v>6588</v>
      </c>
      <c r="D58" s="70" t="s">
        <v>898</v>
      </c>
      <c r="E58" s="73" t="s">
        <v>2184</v>
      </c>
    </row>
    <row r="59" spans="1:5" x14ac:dyDescent="0.3">
      <c r="A59" s="77" t="s">
        <v>1535</v>
      </c>
      <c r="B59" s="69" t="s">
        <v>61</v>
      </c>
      <c r="C59" s="76" t="s">
        <v>1240</v>
      </c>
      <c r="D59" s="70" t="s">
        <v>62</v>
      </c>
      <c r="E59" s="73"/>
    </row>
    <row r="60" spans="1:5" x14ac:dyDescent="0.3">
      <c r="A60" s="77" t="s">
        <v>1544</v>
      </c>
      <c r="B60" s="69" t="s">
        <v>402</v>
      </c>
      <c r="C60" s="76" t="s">
        <v>1240</v>
      </c>
      <c r="D60" s="70" t="s">
        <v>403</v>
      </c>
      <c r="E60" s="73"/>
    </row>
    <row r="61" spans="1:5" x14ac:dyDescent="0.3">
      <c r="A61" s="77" t="s">
        <v>1546</v>
      </c>
      <c r="B61" s="69" t="s">
        <v>980</v>
      </c>
      <c r="C61" s="76" t="s">
        <v>1240</v>
      </c>
      <c r="D61" s="70" t="s">
        <v>981</v>
      </c>
      <c r="E61" s="73"/>
    </row>
    <row r="62" spans="1:5" x14ac:dyDescent="0.3">
      <c r="A62" s="77" t="s">
        <v>1550</v>
      </c>
      <c r="B62" s="69" t="s">
        <v>857</v>
      </c>
      <c r="C62" s="76" t="s">
        <v>1240</v>
      </c>
      <c r="D62" s="70" t="s">
        <v>1551</v>
      </c>
      <c r="E62" s="73"/>
    </row>
    <row r="63" spans="1:5" x14ac:dyDescent="0.3">
      <c r="A63" s="77" t="s">
        <v>1553</v>
      </c>
      <c r="B63" s="69" t="s">
        <v>65</v>
      </c>
      <c r="C63" s="76" t="s">
        <v>1240</v>
      </c>
      <c r="D63" s="70" t="s">
        <v>66</v>
      </c>
      <c r="E63" s="73"/>
    </row>
    <row r="64" spans="1:5" x14ac:dyDescent="0.3">
      <c r="A64" s="77" t="s">
        <v>1557</v>
      </c>
      <c r="B64" s="69" t="s">
        <v>67</v>
      </c>
      <c r="C64" s="76" t="s">
        <v>1240</v>
      </c>
      <c r="D64" s="70" t="s">
        <v>68</v>
      </c>
      <c r="E64" s="73"/>
    </row>
    <row r="65" spans="1:5" x14ac:dyDescent="0.3">
      <c r="A65" s="77" t="s">
        <v>1559</v>
      </c>
      <c r="B65" s="69" t="s">
        <v>10</v>
      </c>
      <c r="C65" s="76" t="s">
        <v>1240</v>
      </c>
      <c r="D65" s="70" t="s">
        <v>937</v>
      </c>
      <c r="E65" s="73"/>
    </row>
    <row r="66" spans="1:5" x14ac:dyDescent="0.3">
      <c r="A66" s="77" t="s">
        <v>1561</v>
      </c>
      <c r="B66" s="69" t="s">
        <v>73</v>
      </c>
      <c r="C66" s="76" t="s">
        <v>1240</v>
      </c>
      <c r="D66" s="70" t="s">
        <v>74</v>
      </c>
      <c r="E66" s="73"/>
    </row>
    <row r="67" spans="1:5" x14ac:dyDescent="0.3">
      <c r="A67" s="77" t="s">
        <v>1563</v>
      </c>
      <c r="B67" s="69" t="s">
        <v>875</v>
      </c>
      <c r="C67" s="76" t="s">
        <v>1240</v>
      </c>
      <c r="D67" s="70" t="s">
        <v>1564</v>
      </c>
      <c r="E67" s="73"/>
    </row>
    <row r="68" spans="1:5" x14ac:dyDescent="0.3">
      <c r="A68" s="77" t="s">
        <v>1566</v>
      </c>
      <c r="B68" s="69" t="s">
        <v>887</v>
      </c>
      <c r="C68" s="76" t="s">
        <v>1240</v>
      </c>
      <c r="D68" s="70" t="s">
        <v>1567</v>
      </c>
      <c r="E68" s="73"/>
    </row>
    <row r="69" spans="1:5" x14ac:dyDescent="0.3">
      <c r="A69" s="77" t="s">
        <v>1088</v>
      </c>
      <c r="B69" s="69" t="s">
        <v>974</v>
      </c>
      <c r="C69" s="68">
        <v>7281</v>
      </c>
      <c r="D69" s="70" t="s">
        <v>975</v>
      </c>
      <c r="E69" s="73" t="s">
        <v>2185</v>
      </c>
    </row>
    <row r="70" spans="1:5" x14ac:dyDescent="0.3">
      <c r="A70" s="77" t="s">
        <v>1579</v>
      </c>
      <c r="B70" s="69" t="s">
        <v>914</v>
      </c>
      <c r="C70" s="76" t="s">
        <v>1240</v>
      </c>
      <c r="D70" s="70" t="s">
        <v>915</v>
      </c>
      <c r="E70" s="73"/>
    </row>
    <row r="71" spans="1:5" x14ac:dyDescent="0.3">
      <c r="A71" s="77" t="s">
        <v>1581</v>
      </c>
      <c r="B71" s="69" t="s">
        <v>922</v>
      </c>
      <c r="C71" s="76" t="s">
        <v>1240</v>
      </c>
      <c r="D71" s="70" t="s">
        <v>923</v>
      </c>
      <c r="E71" s="73"/>
    </row>
    <row r="72" spans="1:5" x14ac:dyDescent="0.3">
      <c r="A72" s="77" t="s">
        <v>2067</v>
      </c>
      <c r="B72" s="69" t="s">
        <v>986</v>
      </c>
      <c r="C72" s="76" t="s">
        <v>1240</v>
      </c>
      <c r="D72" s="70" t="s">
        <v>987</v>
      </c>
      <c r="E72" s="73"/>
    </row>
    <row r="73" spans="1:5" x14ac:dyDescent="0.3">
      <c r="A73" s="77" t="s">
        <v>2069</v>
      </c>
      <c r="B73" s="69" t="s">
        <v>988</v>
      </c>
      <c r="C73" s="76" t="s">
        <v>1240</v>
      </c>
      <c r="D73" s="70" t="s">
        <v>989</v>
      </c>
      <c r="E73" s="73"/>
    </row>
    <row r="74" spans="1:5" ht="26.4" x14ac:dyDescent="0.3">
      <c r="A74" s="77" t="s">
        <v>2033</v>
      </c>
      <c r="B74" s="76" t="s">
        <v>53</v>
      </c>
      <c r="C74" s="68">
        <v>11158772</v>
      </c>
      <c r="D74" s="70" t="s">
        <v>54</v>
      </c>
      <c r="E74" s="71"/>
    </row>
    <row r="75" spans="1:5" ht="26.4" x14ac:dyDescent="0.3">
      <c r="A75" s="77" t="s">
        <v>2037</v>
      </c>
      <c r="B75" s="76" t="s">
        <v>69</v>
      </c>
      <c r="C75" s="68">
        <v>71751282</v>
      </c>
      <c r="D75" s="70" t="s">
        <v>70</v>
      </c>
      <c r="E75" s="71" t="s">
        <v>2186</v>
      </c>
    </row>
    <row r="76" spans="1:5" ht="26.4" x14ac:dyDescent="0.3">
      <c r="A76" s="77" t="s">
        <v>1662</v>
      </c>
      <c r="B76" s="76" t="s">
        <v>182</v>
      </c>
      <c r="C76" s="68">
        <v>53785751</v>
      </c>
      <c r="D76" s="70" t="s">
        <v>183</v>
      </c>
      <c r="E76" s="71"/>
    </row>
    <row r="77" spans="1:5" ht="26.4" x14ac:dyDescent="0.3">
      <c r="A77" s="77" t="s">
        <v>2031</v>
      </c>
      <c r="B77" s="76" t="s">
        <v>958</v>
      </c>
      <c r="C77" s="68">
        <v>10898209</v>
      </c>
      <c r="D77" s="70" t="s">
        <v>959</v>
      </c>
      <c r="E77" s="71"/>
    </row>
    <row r="78" spans="1:5" x14ac:dyDescent="0.3">
      <c r="A78" s="77" t="s">
        <v>1112</v>
      </c>
      <c r="B78" s="76" t="s">
        <v>176</v>
      </c>
      <c r="C78" s="68">
        <v>8986</v>
      </c>
      <c r="D78" s="70" t="s">
        <v>177</v>
      </c>
      <c r="E78" s="73" t="s">
        <v>2187</v>
      </c>
    </row>
    <row r="79" spans="1:5" x14ac:dyDescent="0.3">
      <c r="A79" s="77" t="s">
        <v>1667</v>
      </c>
      <c r="B79" s="76" t="s">
        <v>188</v>
      </c>
      <c r="C79" s="76" t="s">
        <v>1240</v>
      </c>
      <c r="D79" s="70" t="s">
        <v>1668</v>
      </c>
      <c r="E79" s="73"/>
    </row>
    <row r="80" spans="1:5" x14ac:dyDescent="0.3">
      <c r="A80" s="77" t="s">
        <v>1249</v>
      </c>
      <c r="B80" s="76" t="s">
        <v>273</v>
      </c>
      <c r="C80" s="68">
        <v>31952</v>
      </c>
      <c r="D80" s="70" t="s">
        <v>274</v>
      </c>
      <c r="E80" s="73" t="s">
        <v>2188</v>
      </c>
    </row>
    <row r="81" spans="1:5" x14ac:dyDescent="0.3">
      <c r="A81" s="77" t="s">
        <v>1292</v>
      </c>
      <c r="B81" s="76" t="s">
        <v>324</v>
      </c>
      <c r="C81" s="68">
        <v>3084547</v>
      </c>
      <c r="D81" s="70" t="s">
        <v>325</v>
      </c>
      <c r="E81" s="73"/>
    </row>
    <row r="82" spans="1:5" x14ac:dyDescent="0.3">
      <c r="A82" s="77" t="s">
        <v>1210</v>
      </c>
      <c r="B82" s="76" t="s">
        <v>328</v>
      </c>
      <c r="C82" s="68">
        <v>161726</v>
      </c>
      <c r="D82" s="70" t="s">
        <v>329</v>
      </c>
      <c r="E82" s="73"/>
    </row>
    <row r="83" spans="1:5" x14ac:dyDescent="0.3">
      <c r="A83" s="77" t="s">
        <v>1347</v>
      </c>
      <c r="B83" s="76" t="s">
        <v>420</v>
      </c>
      <c r="C83" s="68">
        <v>3015989</v>
      </c>
      <c r="D83" s="70" t="s">
        <v>421</v>
      </c>
      <c r="E83" s="73"/>
    </row>
    <row r="84" spans="1:5" ht="26.4" x14ac:dyDescent="0.3">
      <c r="A84" s="77" t="s">
        <v>1349</v>
      </c>
      <c r="B84" s="76" t="s">
        <v>422</v>
      </c>
      <c r="C84" s="68">
        <v>3016090</v>
      </c>
      <c r="D84" s="70" t="s">
        <v>423</v>
      </c>
      <c r="E84" s="73"/>
    </row>
    <row r="85" spans="1:5" x14ac:dyDescent="0.3">
      <c r="A85" s="77" t="s">
        <v>1351</v>
      </c>
      <c r="B85" s="76" t="s">
        <v>424</v>
      </c>
      <c r="C85" s="68">
        <v>38294</v>
      </c>
      <c r="D85" s="70" t="s">
        <v>425</v>
      </c>
      <c r="E85" s="73"/>
    </row>
    <row r="86" spans="1:5" x14ac:dyDescent="0.3">
      <c r="A86" s="77" t="s">
        <v>2016</v>
      </c>
      <c r="B86" s="76" t="s">
        <v>712</v>
      </c>
      <c r="C86" s="68">
        <v>15525539</v>
      </c>
      <c r="D86" s="70" t="s">
        <v>713</v>
      </c>
      <c r="E86" s="73"/>
    </row>
    <row r="87" spans="1:5" x14ac:dyDescent="0.3">
      <c r="A87" s="77" t="s">
        <v>1407</v>
      </c>
      <c r="B87" s="76" t="s">
        <v>748</v>
      </c>
      <c r="C87" s="68">
        <v>13840524</v>
      </c>
      <c r="D87" s="70" t="s">
        <v>749</v>
      </c>
      <c r="E87" s="73"/>
    </row>
    <row r="88" spans="1:5" x14ac:dyDescent="0.3">
      <c r="A88" s="77" t="s">
        <v>1411</v>
      </c>
      <c r="B88" s="76" t="s">
        <v>752</v>
      </c>
      <c r="C88" s="68">
        <v>57838204</v>
      </c>
      <c r="D88" s="70" t="s">
        <v>753</v>
      </c>
      <c r="E88" s="73"/>
    </row>
    <row r="89" spans="1:5" x14ac:dyDescent="0.3">
      <c r="A89" s="77" t="s">
        <v>1423</v>
      </c>
      <c r="B89" s="76" t="s">
        <v>764</v>
      </c>
      <c r="C89" s="68">
        <v>101059</v>
      </c>
      <c r="D89" s="70" t="s">
        <v>765</v>
      </c>
      <c r="E89" s="73"/>
    </row>
    <row r="90" spans="1:5" x14ac:dyDescent="0.3">
      <c r="A90" s="77" t="s">
        <v>1447</v>
      </c>
      <c r="B90" s="76" t="s">
        <v>796</v>
      </c>
      <c r="C90" s="68">
        <v>10382659</v>
      </c>
      <c r="D90" s="70" t="s">
        <v>797</v>
      </c>
      <c r="E90" s="73"/>
    </row>
    <row r="91" spans="1:5" x14ac:dyDescent="0.3">
      <c r="A91" s="77" t="s">
        <v>1548</v>
      </c>
      <c r="B91" s="76" t="s">
        <v>12</v>
      </c>
      <c r="C91" s="68">
        <v>10985889</v>
      </c>
      <c r="D91" s="70" t="s">
        <v>926</v>
      </c>
      <c r="E91" s="73" t="s">
        <v>2189</v>
      </c>
    </row>
    <row r="92" spans="1:5" x14ac:dyDescent="0.3">
      <c r="A92" s="77" t="s">
        <v>1072</v>
      </c>
      <c r="B92" s="76" t="s">
        <v>929</v>
      </c>
      <c r="C92" s="68">
        <v>6800</v>
      </c>
      <c r="D92" s="70" t="s">
        <v>930</v>
      </c>
      <c r="E92" s="73" t="s">
        <v>2190</v>
      </c>
    </row>
    <row r="93" spans="1:5" x14ac:dyDescent="0.3">
      <c r="A93" s="77" t="s">
        <v>1136</v>
      </c>
      <c r="B93" s="76" t="s">
        <v>950</v>
      </c>
      <c r="C93" s="68">
        <v>10382659</v>
      </c>
      <c r="D93" s="70" t="s">
        <v>951</v>
      </c>
      <c r="E93" s="73"/>
    </row>
    <row r="94" spans="1:5" x14ac:dyDescent="0.3">
      <c r="A94" s="77" t="s">
        <v>1078</v>
      </c>
      <c r="B94" s="76" t="s">
        <v>954</v>
      </c>
      <c r="C94" s="68">
        <v>6906</v>
      </c>
      <c r="D94" s="70" t="s">
        <v>955</v>
      </c>
      <c r="E94" s="73" t="s">
        <v>2191</v>
      </c>
    </row>
    <row r="95" spans="1:5" ht="26.4" x14ac:dyDescent="0.3">
      <c r="A95" s="77" t="s">
        <v>1086</v>
      </c>
      <c r="B95" s="76" t="s">
        <v>970</v>
      </c>
      <c r="C95" s="68">
        <v>7145</v>
      </c>
      <c r="D95" s="70" t="s">
        <v>971</v>
      </c>
      <c r="E95" s="73" t="s">
        <v>2192</v>
      </c>
    </row>
    <row r="96" spans="1:5" x14ac:dyDescent="0.3">
      <c r="A96" s="77" t="s">
        <v>1601</v>
      </c>
      <c r="B96" s="76" t="s">
        <v>77</v>
      </c>
      <c r="C96" s="68">
        <v>189283</v>
      </c>
      <c r="D96" s="70" t="s">
        <v>78</v>
      </c>
      <c r="E96" s="73" t="s">
        <v>2193</v>
      </c>
    </row>
    <row r="97" spans="1:5" x14ac:dyDescent="0.3">
      <c r="A97" s="77" t="s">
        <v>1611</v>
      </c>
      <c r="B97" s="76" t="s">
        <v>97</v>
      </c>
      <c r="C97" s="68">
        <v>153894</v>
      </c>
      <c r="D97" s="70" t="s">
        <v>98</v>
      </c>
      <c r="E97" s="73" t="s">
        <v>2194</v>
      </c>
    </row>
    <row r="98" spans="1:5" x14ac:dyDescent="0.3">
      <c r="A98" s="77" t="s">
        <v>1613</v>
      </c>
      <c r="B98" s="76" t="s">
        <v>99</v>
      </c>
      <c r="C98" s="68">
        <v>153895</v>
      </c>
      <c r="D98" s="70" t="s">
        <v>100</v>
      </c>
      <c r="E98" s="73"/>
    </row>
    <row r="99" spans="1:5" x14ac:dyDescent="0.3">
      <c r="A99" s="77" t="s">
        <v>1615</v>
      </c>
      <c r="B99" s="76" t="s">
        <v>101</v>
      </c>
      <c r="C99" s="68">
        <v>153896</v>
      </c>
      <c r="D99" s="70" t="s">
        <v>102</v>
      </c>
      <c r="E99" s="73"/>
    </row>
    <row r="100" spans="1:5" x14ac:dyDescent="0.3">
      <c r="A100" s="77" t="s">
        <v>1617</v>
      </c>
      <c r="B100" s="76" t="s">
        <v>103</v>
      </c>
      <c r="C100" s="68">
        <v>34004</v>
      </c>
      <c r="D100" s="70" t="s">
        <v>104</v>
      </c>
      <c r="E100" s="73" t="s">
        <v>2195</v>
      </c>
    </row>
    <row r="101" spans="1:5" x14ac:dyDescent="0.3">
      <c r="A101" s="77" t="s">
        <v>1619</v>
      </c>
      <c r="B101" s="76" t="s">
        <v>105</v>
      </c>
      <c r="C101" s="68">
        <v>153897</v>
      </c>
      <c r="D101" s="70" t="s">
        <v>106</v>
      </c>
      <c r="E101" s="73" t="s">
        <v>2196</v>
      </c>
    </row>
    <row r="102" spans="1:5" x14ac:dyDescent="0.3">
      <c r="A102" s="77" t="s">
        <v>1221</v>
      </c>
      <c r="B102" s="76" t="s">
        <v>130</v>
      </c>
      <c r="C102" s="68">
        <v>26164</v>
      </c>
      <c r="D102" s="70" t="s">
        <v>131</v>
      </c>
      <c r="E102" s="73" t="s">
        <v>2197</v>
      </c>
    </row>
    <row r="103" spans="1:5" x14ac:dyDescent="0.3">
      <c r="A103" s="77" t="s">
        <v>1231</v>
      </c>
      <c r="B103" s="76" t="s">
        <v>178</v>
      </c>
      <c r="C103" s="68">
        <v>84727</v>
      </c>
      <c r="D103" s="70" t="s">
        <v>1232</v>
      </c>
      <c r="E103" s="73"/>
    </row>
    <row r="104" spans="1:5" x14ac:dyDescent="0.3">
      <c r="A104" s="77" t="s">
        <v>1234</v>
      </c>
      <c r="B104" s="76" t="s">
        <v>186</v>
      </c>
      <c r="C104" s="68">
        <v>635340</v>
      </c>
      <c r="D104" s="70" t="s">
        <v>187</v>
      </c>
      <c r="E104" s="73" t="s">
        <v>2198</v>
      </c>
    </row>
    <row r="105" spans="1:5" x14ac:dyDescent="0.3">
      <c r="A105" s="77" t="s">
        <v>1706</v>
      </c>
      <c r="B105" s="76" t="s">
        <v>240</v>
      </c>
      <c r="C105" s="76" t="s">
        <v>1240</v>
      </c>
      <c r="D105" s="70" t="s">
        <v>241</v>
      </c>
      <c r="E105" s="73"/>
    </row>
    <row r="106" spans="1:5" x14ac:dyDescent="0.3">
      <c r="A106" s="77" t="s">
        <v>1152</v>
      </c>
      <c r="B106" s="76" t="s">
        <v>261</v>
      </c>
      <c r="C106" s="68">
        <v>16449</v>
      </c>
      <c r="D106" s="70" t="s">
        <v>262</v>
      </c>
      <c r="E106" s="73"/>
    </row>
    <row r="107" spans="1:5" x14ac:dyDescent="0.3">
      <c r="A107" s="77" t="s">
        <v>1277</v>
      </c>
      <c r="B107" s="76" t="s">
        <v>304</v>
      </c>
      <c r="C107" s="68">
        <v>3032840</v>
      </c>
      <c r="D107" s="70" t="s">
        <v>305</v>
      </c>
      <c r="E107" s="73" t="s">
        <v>2199</v>
      </c>
    </row>
    <row r="108" spans="1:5" x14ac:dyDescent="0.3">
      <c r="A108" s="77" t="s">
        <v>1294</v>
      </c>
      <c r="B108" s="76" t="s">
        <v>326</v>
      </c>
      <c r="C108" s="68">
        <v>612068</v>
      </c>
      <c r="D108" s="70" t="s">
        <v>327</v>
      </c>
      <c r="E108" s="73"/>
    </row>
    <row r="109" spans="1:5" x14ac:dyDescent="0.3">
      <c r="A109" s="77" t="s">
        <v>1327</v>
      </c>
      <c r="B109" s="76" t="s">
        <v>397</v>
      </c>
      <c r="C109" s="76" t="s">
        <v>1240</v>
      </c>
      <c r="D109" s="70" t="s">
        <v>398</v>
      </c>
      <c r="E109" s="73"/>
    </row>
    <row r="110" spans="1:5" ht="26.4" x14ac:dyDescent="0.3">
      <c r="A110" s="77" t="s">
        <v>1364</v>
      </c>
      <c r="B110" s="76" t="s">
        <v>453</v>
      </c>
      <c r="C110" s="68">
        <v>21421351</v>
      </c>
      <c r="D110" s="70" t="s">
        <v>454</v>
      </c>
      <c r="E110" s="73"/>
    </row>
    <row r="111" spans="1:5" ht="26.4" x14ac:dyDescent="0.3">
      <c r="A111" s="77" t="s">
        <v>1366</v>
      </c>
      <c r="B111" s="76" t="s">
        <v>455</v>
      </c>
      <c r="C111" s="68">
        <v>6451882</v>
      </c>
      <c r="D111" s="70" t="s">
        <v>456</v>
      </c>
      <c r="E111" s="73"/>
    </row>
    <row r="112" spans="1:5" ht="26.4" x14ac:dyDescent="0.3">
      <c r="A112" s="77" t="s">
        <v>1405</v>
      </c>
      <c r="B112" s="76" t="s">
        <v>746</v>
      </c>
      <c r="C112" s="68">
        <v>92557</v>
      </c>
      <c r="D112" s="70" t="s">
        <v>747</v>
      </c>
      <c r="E112" s="73"/>
    </row>
    <row r="113" spans="1:5" x14ac:dyDescent="0.3">
      <c r="A113" s="77" t="s">
        <v>1415</v>
      </c>
      <c r="B113" s="76" t="s">
        <v>756</v>
      </c>
      <c r="C113" s="68">
        <v>591322</v>
      </c>
      <c r="D113" s="70" t="s">
        <v>757</v>
      </c>
      <c r="E113" s="73"/>
    </row>
    <row r="114" spans="1:5" x14ac:dyDescent="0.3">
      <c r="A114" s="77" t="s">
        <v>1417</v>
      </c>
      <c r="B114" s="76" t="s">
        <v>758</v>
      </c>
      <c r="C114" s="68">
        <v>181214</v>
      </c>
      <c r="D114" s="70" t="s">
        <v>759</v>
      </c>
      <c r="E114" s="73"/>
    </row>
    <row r="115" spans="1:5" x14ac:dyDescent="0.3">
      <c r="A115" s="77" t="s">
        <v>1419</v>
      </c>
      <c r="B115" s="76" t="s">
        <v>760</v>
      </c>
      <c r="C115" s="68">
        <v>42948</v>
      </c>
      <c r="D115" s="70" t="s">
        <v>761</v>
      </c>
      <c r="E115" s="73" t="s">
        <v>2200</v>
      </c>
    </row>
    <row r="116" spans="1:5" x14ac:dyDescent="0.3">
      <c r="A116" s="77" t="s">
        <v>1421</v>
      </c>
      <c r="B116" s="76" t="s">
        <v>762</v>
      </c>
      <c r="C116" s="68">
        <v>154382</v>
      </c>
      <c r="D116" s="70" t="s">
        <v>763</v>
      </c>
      <c r="E116" s="73" t="s">
        <v>2201</v>
      </c>
    </row>
    <row r="117" spans="1:5" x14ac:dyDescent="0.3">
      <c r="A117" s="77" t="s">
        <v>1425</v>
      </c>
      <c r="B117" s="76" t="s">
        <v>766</v>
      </c>
      <c r="C117" s="68">
        <v>101059</v>
      </c>
      <c r="D117" s="70" t="s">
        <v>767</v>
      </c>
      <c r="E117" s="73"/>
    </row>
    <row r="118" spans="1:5" x14ac:dyDescent="0.3">
      <c r="A118" s="77" t="s">
        <v>1427</v>
      </c>
      <c r="B118" s="76" t="s">
        <v>768</v>
      </c>
      <c r="C118" s="68">
        <v>158629</v>
      </c>
      <c r="D118" s="70" t="s">
        <v>769</v>
      </c>
      <c r="E118" s="73" t="s">
        <v>2202</v>
      </c>
    </row>
    <row r="119" spans="1:5" x14ac:dyDescent="0.3">
      <c r="A119" s="77" t="s">
        <v>1429</v>
      </c>
      <c r="B119" s="76" t="s">
        <v>770</v>
      </c>
      <c r="C119" s="68">
        <v>3017156</v>
      </c>
      <c r="D119" s="70" t="s">
        <v>771</v>
      </c>
      <c r="E119" s="73"/>
    </row>
    <row r="120" spans="1:5" x14ac:dyDescent="0.3">
      <c r="A120" s="77" t="s">
        <v>1431</v>
      </c>
      <c r="B120" s="76" t="s">
        <v>772</v>
      </c>
      <c r="C120" s="68">
        <v>591320</v>
      </c>
      <c r="D120" s="70" t="s">
        <v>773</v>
      </c>
      <c r="E120" s="73" t="s">
        <v>2203</v>
      </c>
    </row>
    <row r="121" spans="1:5" x14ac:dyDescent="0.3">
      <c r="A121" s="77" t="s">
        <v>1433</v>
      </c>
      <c r="B121" s="76" t="s">
        <v>774</v>
      </c>
      <c r="C121" s="68">
        <v>91669</v>
      </c>
      <c r="D121" s="70" t="s">
        <v>775</v>
      </c>
      <c r="E121" s="73"/>
    </row>
    <row r="122" spans="1:5" x14ac:dyDescent="0.3">
      <c r="A122" s="77" t="s">
        <v>1435</v>
      </c>
      <c r="B122" s="76" t="s">
        <v>776</v>
      </c>
      <c r="C122" s="68">
        <v>104942</v>
      </c>
      <c r="D122" s="70" t="s">
        <v>777</v>
      </c>
      <c r="E122" s="73" t="s">
        <v>2204</v>
      </c>
    </row>
    <row r="123" spans="1:5" x14ac:dyDescent="0.3">
      <c r="A123" s="77" t="s">
        <v>1122</v>
      </c>
      <c r="B123" s="76" t="s">
        <v>788</v>
      </c>
      <c r="C123" s="68">
        <v>11854</v>
      </c>
      <c r="D123" s="70" t="s">
        <v>789</v>
      </c>
      <c r="E123" s="73"/>
    </row>
    <row r="124" spans="1:5" x14ac:dyDescent="0.3">
      <c r="A124" s="77" t="s">
        <v>1126</v>
      </c>
      <c r="B124" s="76" t="s">
        <v>803</v>
      </c>
      <c r="C124" s="68">
        <v>12279</v>
      </c>
      <c r="D124" s="70" t="s">
        <v>1127</v>
      </c>
      <c r="E124" s="73" t="s">
        <v>2205</v>
      </c>
    </row>
    <row r="125" spans="1:5" x14ac:dyDescent="0.3">
      <c r="A125" s="77" t="s">
        <v>1133</v>
      </c>
      <c r="B125" s="76" t="s">
        <v>813</v>
      </c>
      <c r="C125" s="68">
        <v>12486</v>
      </c>
      <c r="D125" s="70" t="s">
        <v>1134</v>
      </c>
      <c r="E125" s="73"/>
    </row>
    <row r="126" spans="1:5" x14ac:dyDescent="0.3">
      <c r="A126" s="77" t="s">
        <v>1467</v>
      </c>
      <c r="B126" s="76" t="s">
        <v>829</v>
      </c>
      <c r="C126" s="68">
        <v>49972</v>
      </c>
      <c r="D126" s="70" t="s">
        <v>830</v>
      </c>
      <c r="E126" s="73" t="s">
        <v>2206</v>
      </c>
    </row>
    <row r="127" spans="1:5" x14ac:dyDescent="0.3">
      <c r="A127" s="77" t="s">
        <v>1471</v>
      </c>
      <c r="B127" s="76" t="s">
        <v>833</v>
      </c>
      <c r="C127" s="68">
        <v>49996</v>
      </c>
      <c r="D127" s="70" t="s">
        <v>834</v>
      </c>
      <c r="E127" s="73"/>
    </row>
    <row r="128" spans="1:5" x14ac:dyDescent="0.3">
      <c r="A128" s="77" t="s">
        <v>1473</v>
      </c>
      <c r="B128" s="76" t="s">
        <v>835</v>
      </c>
      <c r="C128" s="68">
        <v>107888</v>
      </c>
      <c r="D128" s="70" t="s">
        <v>836</v>
      </c>
      <c r="E128" s="73"/>
    </row>
    <row r="129" spans="1:5" x14ac:dyDescent="0.3">
      <c r="A129" s="77" t="s">
        <v>1475</v>
      </c>
      <c r="B129" s="76" t="s">
        <v>837</v>
      </c>
      <c r="C129" s="68">
        <v>119124</v>
      </c>
      <c r="D129" s="70" t="s">
        <v>838</v>
      </c>
      <c r="E129" s="73"/>
    </row>
    <row r="130" spans="1:5" x14ac:dyDescent="0.3">
      <c r="A130" s="77" t="s">
        <v>1477</v>
      </c>
      <c r="B130" s="76" t="s">
        <v>839</v>
      </c>
      <c r="C130" s="68">
        <v>108023</v>
      </c>
      <c r="D130" s="70" t="s">
        <v>840</v>
      </c>
      <c r="E130" s="73"/>
    </row>
    <row r="131" spans="1:5" x14ac:dyDescent="0.3">
      <c r="A131" s="77" t="s">
        <v>1479</v>
      </c>
      <c r="B131" s="76" t="s">
        <v>841</v>
      </c>
      <c r="C131" s="68">
        <v>119294</v>
      </c>
      <c r="D131" s="70" t="s">
        <v>842</v>
      </c>
      <c r="E131" s="73"/>
    </row>
    <row r="132" spans="1:5" x14ac:dyDescent="0.3">
      <c r="A132" s="77" t="s">
        <v>1494</v>
      </c>
      <c r="B132" s="76" t="s">
        <v>861</v>
      </c>
      <c r="C132" s="68">
        <v>155277</v>
      </c>
      <c r="D132" s="70" t="s">
        <v>862</v>
      </c>
      <c r="E132" s="73" t="s">
        <v>2207</v>
      </c>
    </row>
    <row r="133" spans="1:5" x14ac:dyDescent="0.3">
      <c r="A133" s="77" t="s">
        <v>1496</v>
      </c>
      <c r="B133" s="76" t="s">
        <v>863</v>
      </c>
      <c r="C133" s="68">
        <v>155278</v>
      </c>
      <c r="D133" s="70" t="s">
        <v>864</v>
      </c>
      <c r="E133" s="73"/>
    </row>
    <row r="134" spans="1:5" x14ac:dyDescent="0.3">
      <c r="A134" s="77" t="s">
        <v>1498</v>
      </c>
      <c r="B134" s="76" t="s">
        <v>865</v>
      </c>
      <c r="C134" s="68">
        <v>155279</v>
      </c>
      <c r="D134" s="70" t="s">
        <v>866</v>
      </c>
      <c r="E134" s="73" t="s">
        <v>2208</v>
      </c>
    </row>
    <row r="135" spans="1:5" x14ac:dyDescent="0.3">
      <c r="A135" s="77" t="s">
        <v>1500</v>
      </c>
      <c r="B135" s="76" t="s">
        <v>867</v>
      </c>
      <c r="C135" s="68">
        <v>154397</v>
      </c>
      <c r="D135" s="70" t="s">
        <v>868</v>
      </c>
      <c r="E135" s="73"/>
    </row>
    <row r="136" spans="1:5" x14ac:dyDescent="0.3">
      <c r="A136" s="77" t="s">
        <v>1502</v>
      </c>
      <c r="B136" s="76" t="s">
        <v>869</v>
      </c>
      <c r="C136" s="68">
        <v>154402</v>
      </c>
      <c r="D136" s="70" t="s">
        <v>870</v>
      </c>
      <c r="E136" s="73" t="s">
        <v>2209</v>
      </c>
    </row>
    <row r="137" spans="1:5" x14ac:dyDescent="0.3">
      <c r="A137" s="77" t="s">
        <v>1518</v>
      </c>
      <c r="B137" s="76" t="s">
        <v>892</v>
      </c>
      <c r="C137" s="68">
        <v>107953</v>
      </c>
      <c r="D137" s="70" t="s">
        <v>893</v>
      </c>
      <c r="E137" s="73"/>
    </row>
    <row r="138" spans="1:5" ht="39.6" x14ac:dyDescent="0.3">
      <c r="A138" s="77" t="s">
        <v>1520</v>
      </c>
      <c r="B138" s="76" t="s">
        <v>899</v>
      </c>
      <c r="C138" s="68">
        <v>53471992</v>
      </c>
      <c r="D138" s="70" t="s">
        <v>1521</v>
      </c>
      <c r="E138" s="73"/>
    </row>
    <row r="139" spans="1:5" x14ac:dyDescent="0.3">
      <c r="A139" s="77" t="s">
        <v>1528</v>
      </c>
      <c r="B139" s="76" t="s">
        <v>908</v>
      </c>
      <c r="C139" s="68">
        <v>154482</v>
      </c>
      <c r="D139" s="70" t="s">
        <v>909</v>
      </c>
      <c r="E139" s="73"/>
    </row>
    <row r="140" spans="1:5" x14ac:dyDescent="0.3">
      <c r="A140" s="77" t="s">
        <v>1532</v>
      </c>
      <c r="B140" s="76" t="s">
        <v>912</v>
      </c>
      <c r="C140" s="68">
        <v>3019500</v>
      </c>
      <c r="D140" s="70" t="s">
        <v>1533</v>
      </c>
      <c r="E140" s="73"/>
    </row>
    <row r="141" spans="1:5" x14ac:dyDescent="0.3">
      <c r="A141" s="77" t="s">
        <v>1540</v>
      </c>
      <c r="B141" s="76" t="s">
        <v>918</v>
      </c>
      <c r="C141" s="68">
        <v>158628</v>
      </c>
      <c r="D141" s="70" t="s">
        <v>919</v>
      </c>
      <c r="E141" s="73"/>
    </row>
    <row r="142" spans="1:5" x14ac:dyDescent="0.3">
      <c r="A142" s="77" t="s">
        <v>1542</v>
      </c>
      <c r="B142" s="76" t="s">
        <v>920</v>
      </c>
      <c r="C142" s="68">
        <v>158630</v>
      </c>
      <c r="D142" s="70" t="s">
        <v>921</v>
      </c>
      <c r="E142" s="73"/>
    </row>
    <row r="143" spans="1:5" x14ac:dyDescent="0.3">
      <c r="A143" s="77" t="s">
        <v>1075</v>
      </c>
      <c r="B143" s="76" t="s">
        <v>952</v>
      </c>
      <c r="C143" s="68">
        <v>6905</v>
      </c>
      <c r="D143" s="70" t="s">
        <v>953</v>
      </c>
      <c r="E143" s="73"/>
    </row>
    <row r="144" spans="1:5" ht="26.4" x14ac:dyDescent="0.3">
      <c r="A144" s="77" t="s">
        <v>1082</v>
      </c>
      <c r="B144" s="76" t="s">
        <v>964</v>
      </c>
      <c r="C144" s="68">
        <v>7101</v>
      </c>
      <c r="D144" s="70" t="s">
        <v>965</v>
      </c>
      <c r="E144" s="73" t="s">
        <v>2210</v>
      </c>
    </row>
    <row r="145" spans="1:5" x14ac:dyDescent="0.3">
      <c r="A145" s="77" t="s">
        <v>1084</v>
      </c>
      <c r="B145" s="76" t="s">
        <v>966</v>
      </c>
      <c r="C145" s="68">
        <v>7110</v>
      </c>
      <c r="D145" s="70" t="s">
        <v>967</v>
      </c>
      <c r="E145" s="73" t="s">
        <v>2211</v>
      </c>
    </row>
    <row r="146" spans="1:5" ht="26.4" x14ac:dyDescent="0.3">
      <c r="A146" s="77" t="s">
        <v>1247</v>
      </c>
      <c r="B146" s="76" t="s">
        <v>269</v>
      </c>
      <c r="C146" s="68">
        <v>62753</v>
      </c>
      <c r="D146" s="70" t="s">
        <v>270</v>
      </c>
      <c r="E146" s="73" t="s">
        <v>2212</v>
      </c>
    </row>
    <row r="147" spans="1:5" x14ac:dyDescent="0.3">
      <c r="A147" s="77" t="s">
        <v>1253</v>
      </c>
      <c r="B147" s="76" t="s">
        <v>15</v>
      </c>
      <c r="C147" s="68">
        <v>61972</v>
      </c>
      <c r="D147" s="70" t="s">
        <v>283</v>
      </c>
      <c r="E147" s="73" t="s">
        <v>2213</v>
      </c>
    </row>
    <row r="148" spans="1:5" x14ac:dyDescent="0.3">
      <c r="A148" s="77" t="s">
        <v>1279</v>
      </c>
      <c r="B148" s="76" t="s">
        <v>308</v>
      </c>
      <c r="C148" s="68">
        <v>656687</v>
      </c>
      <c r="D148" s="70" t="s">
        <v>1280</v>
      </c>
      <c r="E148" s="73"/>
    </row>
    <row r="149" spans="1:5" ht="26.4" x14ac:dyDescent="0.3">
      <c r="A149" s="77" t="s">
        <v>1164</v>
      </c>
      <c r="B149" s="76" t="s">
        <v>318</v>
      </c>
      <c r="C149" s="68">
        <v>62250</v>
      </c>
      <c r="D149" s="70" t="s">
        <v>319</v>
      </c>
      <c r="E149" s="73" t="s">
        <v>2214</v>
      </c>
    </row>
    <row r="150" spans="1:5" ht="26.4" x14ac:dyDescent="0.3">
      <c r="A150" s="77" t="s">
        <v>1309</v>
      </c>
      <c r="B150" s="76" t="s">
        <v>379</v>
      </c>
      <c r="C150" s="68">
        <v>118551</v>
      </c>
      <c r="D150" s="70" t="s">
        <v>380</v>
      </c>
      <c r="E150" s="73" t="s">
        <v>2215</v>
      </c>
    </row>
    <row r="151" spans="1:5" x14ac:dyDescent="0.3">
      <c r="A151" s="77" t="s">
        <v>1337</v>
      </c>
      <c r="B151" s="76" t="s">
        <v>410</v>
      </c>
      <c r="C151" s="68">
        <v>3341665</v>
      </c>
      <c r="D151" s="70" t="s">
        <v>411</v>
      </c>
      <c r="E151" s="73" t="s">
        <v>2216</v>
      </c>
    </row>
    <row r="152" spans="1:5" x14ac:dyDescent="0.3">
      <c r="A152" s="77" t="s">
        <v>1341</v>
      </c>
      <c r="B152" s="76" t="s">
        <v>414</v>
      </c>
      <c r="C152" s="68">
        <v>37841</v>
      </c>
      <c r="D152" s="70" t="s">
        <v>415</v>
      </c>
      <c r="E152" s="73" t="s">
        <v>2217</v>
      </c>
    </row>
    <row r="153" spans="1:5" x14ac:dyDescent="0.3">
      <c r="A153" s="77" t="s">
        <v>1180</v>
      </c>
      <c r="B153" s="76" t="s">
        <v>16</v>
      </c>
      <c r="C153" s="68">
        <v>20113</v>
      </c>
      <c r="D153" s="70" t="s">
        <v>450</v>
      </c>
      <c r="E153" s="73" t="s">
        <v>2218</v>
      </c>
    </row>
    <row r="154" spans="1:5" ht="26.4" x14ac:dyDescent="0.3">
      <c r="A154" s="77" t="s">
        <v>1401</v>
      </c>
      <c r="B154" s="76" t="s">
        <v>742</v>
      </c>
      <c r="C154" s="68">
        <v>62093</v>
      </c>
      <c r="D154" s="70" t="s">
        <v>743</v>
      </c>
      <c r="E154" s="73" t="s">
        <v>2219</v>
      </c>
    </row>
    <row r="155" spans="1:5" x14ac:dyDescent="0.3">
      <c r="A155" s="77" t="s">
        <v>1465</v>
      </c>
      <c r="B155" s="76" t="s">
        <v>825</v>
      </c>
      <c r="C155" s="68">
        <v>105380</v>
      </c>
      <c r="D155" s="70" t="s">
        <v>826</v>
      </c>
      <c r="E155" s="73" t="s">
        <v>2220</v>
      </c>
    </row>
    <row r="156" spans="1:5" x14ac:dyDescent="0.3">
      <c r="A156" s="77" t="s">
        <v>1504</v>
      </c>
      <c r="B156" s="76" t="s">
        <v>871</v>
      </c>
      <c r="C156" s="68">
        <v>2302732</v>
      </c>
      <c r="D156" s="70" t="s">
        <v>872</v>
      </c>
      <c r="E156" s="73" t="s">
        <v>2221</v>
      </c>
    </row>
    <row r="157" spans="1:5" x14ac:dyDescent="0.3">
      <c r="A157" s="77" t="s">
        <v>1067</v>
      </c>
      <c r="B157" s="76" t="s">
        <v>17</v>
      </c>
      <c r="C157" s="68">
        <v>6618</v>
      </c>
      <c r="D157" s="70" t="s">
        <v>903</v>
      </c>
      <c r="E157" s="73" t="s">
        <v>2222</v>
      </c>
    </row>
    <row r="158" spans="1:5" x14ac:dyDescent="0.3">
      <c r="A158" s="77" t="s">
        <v>1070</v>
      </c>
      <c r="B158" s="76" t="s">
        <v>904</v>
      </c>
      <c r="C158" s="68">
        <v>6619</v>
      </c>
      <c r="D158" s="70" t="s">
        <v>905</v>
      </c>
      <c r="E158" s="71"/>
    </row>
    <row r="159" spans="1:5" ht="26.4" x14ac:dyDescent="0.3">
      <c r="A159" s="77" t="s">
        <v>1577</v>
      </c>
      <c r="B159" s="76" t="s">
        <v>976</v>
      </c>
      <c r="C159" s="68">
        <v>22345068</v>
      </c>
      <c r="D159" s="70" t="s">
        <v>977</v>
      </c>
      <c r="E159" s="71"/>
    </row>
    <row r="160" spans="1:5" x14ac:dyDescent="0.3">
      <c r="A160" s="77" t="s">
        <v>1093</v>
      </c>
      <c r="B160" s="76" t="s">
        <v>19</v>
      </c>
      <c r="C160" s="68">
        <v>8265</v>
      </c>
      <c r="D160" s="70" t="s">
        <v>79</v>
      </c>
      <c r="E160" s="73" t="s">
        <v>2223</v>
      </c>
    </row>
    <row r="161" spans="1:5" x14ac:dyDescent="0.3">
      <c r="A161" s="77" t="s">
        <v>1096</v>
      </c>
      <c r="B161" s="76" t="s">
        <v>80</v>
      </c>
      <c r="C161" s="68">
        <v>8266</v>
      </c>
      <c r="D161" s="70" t="s">
        <v>81</v>
      </c>
      <c r="E161" s="73" t="s">
        <v>2224</v>
      </c>
    </row>
    <row r="162" spans="1:5" x14ac:dyDescent="0.3">
      <c r="A162" s="77" t="s">
        <v>1212</v>
      </c>
      <c r="B162" s="76" t="s">
        <v>20</v>
      </c>
      <c r="C162" s="68">
        <v>26111</v>
      </c>
      <c r="D162" s="70" t="s">
        <v>119</v>
      </c>
      <c r="E162" s="73" t="s">
        <v>2225</v>
      </c>
    </row>
    <row r="163" spans="1:5" ht="39.6" x14ac:dyDescent="0.3">
      <c r="A163" s="77" t="s">
        <v>1214</v>
      </c>
      <c r="B163" s="76" t="s">
        <v>120</v>
      </c>
      <c r="C163" s="68">
        <v>46781604</v>
      </c>
      <c r="D163" s="70" t="s">
        <v>1215</v>
      </c>
      <c r="E163" s="73"/>
    </row>
    <row r="164" spans="1:5" ht="39.6" x14ac:dyDescent="0.3">
      <c r="A164" s="77" t="s">
        <v>1217</v>
      </c>
      <c r="B164" s="76" t="s">
        <v>122</v>
      </c>
      <c r="C164" s="68">
        <v>260487</v>
      </c>
      <c r="D164" s="70" t="s">
        <v>123</v>
      </c>
      <c r="E164" s="73"/>
    </row>
    <row r="165" spans="1:5" ht="39.6" x14ac:dyDescent="0.3">
      <c r="A165" s="77" t="s">
        <v>1219</v>
      </c>
      <c r="B165" s="76" t="s">
        <v>124</v>
      </c>
      <c r="C165" s="68">
        <v>13595583</v>
      </c>
      <c r="D165" s="70" t="s">
        <v>125</v>
      </c>
      <c r="E165" s="73" t="s">
        <v>2226</v>
      </c>
    </row>
    <row r="166" spans="1:5" x14ac:dyDescent="0.3">
      <c r="A166" s="77" t="s">
        <v>1632</v>
      </c>
      <c r="B166" s="76" t="s">
        <v>126</v>
      </c>
      <c r="C166" s="68">
        <v>14178853</v>
      </c>
      <c r="D166" s="70" t="s">
        <v>127</v>
      </c>
      <c r="E166" s="73"/>
    </row>
    <row r="167" spans="1:5" x14ac:dyDescent="0.3">
      <c r="A167" s="77" t="s">
        <v>1634</v>
      </c>
      <c r="B167" s="76" t="s">
        <v>128</v>
      </c>
      <c r="C167" s="68">
        <v>14178854</v>
      </c>
      <c r="D167" s="70" t="s">
        <v>129</v>
      </c>
      <c r="E167" s="73"/>
    </row>
    <row r="168" spans="1:5" x14ac:dyDescent="0.3">
      <c r="A168" s="77" t="s">
        <v>1144</v>
      </c>
      <c r="B168" s="76" t="s">
        <v>194</v>
      </c>
      <c r="C168" s="68">
        <v>221178</v>
      </c>
      <c r="D168" s="70" t="s">
        <v>195</v>
      </c>
      <c r="E168" s="73"/>
    </row>
    <row r="169" spans="1:5" x14ac:dyDescent="0.3">
      <c r="A169" s="77" t="s">
        <v>1146</v>
      </c>
      <c r="B169" s="76" t="s">
        <v>196</v>
      </c>
      <c r="C169" s="68">
        <v>164881</v>
      </c>
      <c r="D169" s="70" t="s">
        <v>197</v>
      </c>
      <c r="E169" s="73"/>
    </row>
    <row r="170" spans="1:5" ht="39.6" x14ac:dyDescent="0.3">
      <c r="A170" s="77" t="s">
        <v>1236</v>
      </c>
      <c r="B170" s="76" t="s">
        <v>204</v>
      </c>
      <c r="C170" s="68">
        <v>86700</v>
      </c>
      <c r="D170" s="70" t="s">
        <v>205</v>
      </c>
      <c r="E170" s="73"/>
    </row>
    <row r="171" spans="1:5" x14ac:dyDescent="0.3">
      <c r="A171" s="77" t="s">
        <v>1154</v>
      </c>
      <c r="B171" s="76" t="s">
        <v>271</v>
      </c>
      <c r="C171" s="68">
        <v>16692</v>
      </c>
      <c r="D171" s="70" t="s">
        <v>272</v>
      </c>
      <c r="E171" s="73"/>
    </row>
    <row r="172" spans="1:5" x14ac:dyDescent="0.3">
      <c r="A172" s="77" t="s">
        <v>1156</v>
      </c>
      <c r="B172" s="76" t="s">
        <v>275</v>
      </c>
      <c r="C172" s="68">
        <v>16945</v>
      </c>
      <c r="D172" s="70" t="s">
        <v>276</v>
      </c>
      <c r="E172" s="73"/>
    </row>
    <row r="173" spans="1:5" ht="39.6" x14ac:dyDescent="0.3">
      <c r="A173" s="77" t="s">
        <v>1288</v>
      </c>
      <c r="B173" s="76" t="s">
        <v>320</v>
      </c>
      <c r="C173" s="68">
        <v>35733</v>
      </c>
      <c r="D173" s="70" t="s">
        <v>321</v>
      </c>
      <c r="E173" s="73" t="s">
        <v>2227</v>
      </c>
    </row>
    <row r="174" spans="1:5" ht="26.4" x14ac:dyDescent="0.3">
      <c r="A174" s="77" t="s">
        <v>1313</v>
      </c>
      <c r="B174" s="76" t="s">
        <v>383</v>
      </c>
      <c r="C174" s="68">
        <v>118174</v>
      </c>
      <c r="D174" s="70" t="s">
        <v>384</v>
      </c>
      <c r="E174" s="73" t="s">
        <v>2228</v>
      </c>
    </row>
    <row r="175" spans="1:5" ht="26.4" x14ac:dyDescent="0.3">
      <c r="A175" s="77" t="s">
        <v>1357</v>
      </c>
      <c r="B175" s="76" t="s">
        <v>434</v>
      </c>
      <c r="C175" s="68">
        <v>93224</v>
      </c>
      <c r="D175" s="70" t="s">
        <v>435</v>
      </c>
      <c r="E175" s="73"/>
    </row>
    <row r="176" spans="1:5" ht="39.6" x14ac:dyDescent="0.3">
      <c r="A176" s="77" t="s">
        <v>1385</v>
      </c>
      <c r="B176" s="76" t="s">
        <v>720</v>
      </c>
      <c r="C176" s="68">
        <v>93266</v>
      </c>
      <c r="D176" s="70" t="s">
        <v>721</v>
      </c>
      <c r="E176" s="73" t="s">
        <v>2229</v>
      </c>
    </row>
    <row r="177" spans="1:5" ht="26.4" x14ac:dyDescent="0.3">
      <c r="A177" s="77" t="s">
        <v>1393</v>
      </c>
      <c r="B177" s="76" t="s">
        <v>728</v>
      </c>
      <c r="C177" s="68">
        <v>93281</v>
      </c>
      <c r="D177" s="70" t="s">
        <v>729</v>
      </c>
      <c r="E177" s="71"/>
    </row>
    <row r="178" spans="1:5" x14ac:dyDescent="0.3">
      <c r="A178" s="77" t="s">
        <v>1508</v>
      </c>
      <c r="B178" s="76" t="s">
        <v>877</v>
      </c>
      <c r="C178" s="68">
        <v>97944743</v>
      </c>
      <c r="D178" s="70" t="s">
        <v>878</v>
      </c>
      <c r="E178" s="71"/>
    </row>
    <row r="179" spans="1:5" ht="26.4" x14ac:dyDescent="0.3">
      <c r="A179" s="77" t="s">
        <v>2024</v>
      </c>
      <c r="B179" s="76" t="s">
        <v>942</v>
      </c>
      <c r="C179" s="68">
        <v>154735127</v>
      </c>
      <c r="D179" s="70" t="s">
        <v>943</v>
      </c>
      <c r="E179" s="71"/>
    </row>
    <row r="180" spans="1:5" ht="26.4" x14ac:dyDescent="0.3">
      <c r="A180" s="77" t="s">
        <v>2027</v>
      </c>
      <c r="B180" s="76" t="s">
        <v>944</v>
      </c>
      <c r="C180" s="68">
        <v>154735128</v>
      </c>
      <c r="D180" s="70" t="s">
        <v>945</v>
      </c>
      <c r="E180" s="71"/>
    </row>
    <row r="181" spans="1:5" x14ac:dyDescent="0.3">
      <c r="A181" s="77" t="s">
        <v>1090</v>
      </c>
      <c r="B181" s="69" t="s">
        <v>51</v>
      </c>
      <c r="C181" s="68">
        <v>7565</v>
      </c>
      <c r="D181" s="70" t="s">
        <v>52</v>
      </c>
      <c r="E181" s="73" t="s">
        <v>2230</v>
      </c>
    </row>
    <row r="182" spans="1:5" x14ac:dyDescent="0.3">
      <c r="A182" s="77" t="s">
        <v>1587</v>
      </c>
      <c r="B182" s="69" t="s">
        <v>55</v>
      </c>
      <c r="C182" s="68">
        <v>53987846</v>
      </c>
      <c r="D182" s="70" t="s">
        <v>56</v>
      </c>
      <c r="E182" s="73"/>
    </row>
    <row r="183" spans="1:5" ht="26.4" x14ac:dyDescent="0.3">
      <c r="A183" s="77" t="s">
        <v>1140</v>
      </c>
      <c r="B183" s="69" t="s">
        <v>23</v>
      </c>
      <c r="C183" s="68">
        <v>14410</v>
      </c>
      <c r="D183" s="70" t="s">
        <v>85</v>
      </c>
      <c r="E183" s="73" t="s">
        <v>2231</v>
      </c>
    </row>
    <row r="184" spans="1:5" ht="26.4" x14ac:dyDescent="0.3">
      <c r="A184" s="77" t="s">
        <v>1603</v>
      </c>
      <c r="B184" s="69" t="s">
        <v>86</v>
      </c>
      <c r="C184" s="68">
        <v>53440380</v>
      </c>
      <c r="D184" s="70" t="s">
        <v>87</v>
      </c>
      <c r="E184" s="73"/>
    </row>
    <row r="185" spans="1:5" x14ac:dyDescent="0.3">
      <c r="A185" s="77" t="s">
        <v>1605</v>
      </c>
      <c r="B185" s="69" t="s">
        <v>88</v>
      </c>
      <c r="C185" s="68">
        <v>85566993</v>
      </c>
      <c r="D185" s="70" t="s">
        <v>89</v>
      </c>
      <c r="E185" s="73"/>
    </row>
    <row r="186" spans="1:5" ht="26.4" x14ac:dyDescent="0.3">
      <c r="A186" s="77" t="s">
        <v>1607</v>
      </c>
      <c r="B186" s="69" t="s">
        <v>91</v>
      </c>
      <c r="C186" s="68">
        <v>10930591</v>
      </c>
      <c r="D186" s="70" t="s">
        <v>92</v>
      </c>
      <c r="E186" s="73" t="s">
        <v>2232</v>
      </c>
    </row>
    <row r="187" spans="1:5" x14ac:dyDescent="0.3">
      <c r="A187" s="77" t="s">
        <v>1609</v>
      </c>
      <c r="B187" s="69" t="s">
        <v>267</v>
      </c>
      <c r="C187" s="68">
        <v>11967214</v>
      </c>
      <c r="D187" s="70" t="s">
        <v>268</v>
      </c>
      <c r="E187" s="73"/>
    </row>
    <row r="188" spans="1:5" x14ac:dyDescent="0.3">
      <c r="A188" s="77" t="s">
        <v>1640</v>
      </c>
      <c r="B188" s="69" t="s">
        <v>93</v>
      </c>
      <c r="C188" s="68">
        <v>15738106</v>
      </c>
      <c r="D188" s="70" t="s">
        <v>94</v>
      </c>
      <c r="E188" s="73"/>
    </row>
    <row r="189" spans="1:5" x14ac:dyDescent="0.3">
      <c r="A189" s="77" t="s">
        <v>1642</v>
      </c>
      <c r="B189" s="69" t="s">
        <v>154</v>
      </c>
      <c r="C189" s="68">
        <v>15738107</v>
      </c>
      <c r="D189" s="70" t="s">
        <v>155</v>
      </c>
      <c r="E189" s="73"/>
    </row>
    <row r="190" spans="1:5" x14ac:dyDescent="0.3">
      <c r="A190" s="77" t="s">
        <v>1644</v>
      </c>
      <c r="B190" s="69" t="s">
        <v>156</v>
      </c>
      <c r="C190" s="68">
        <v>13828344</v>
      </c>
      <c r="D190" s="70" t="s">
        <v>157</v>
      </c>
      <c r="E190" s="73"/>
    </row>
    <row r="191" spans="1:5" x14ac:dyDescent="0.3">
      <c r="A191" s="77" t="s">
        <v>1646</v>
      </c>
      <c r="B191" s="69" t="s">
        <v>158</v>
      </c>
      <c r="C191" s="68">
        <v>71346104</v>
      </c>
      <c r="D191" s="70" t="s">
        <v>159</v>
      </c>
      <c r="E191" s="73" t="s">
        <v>2233</v>
      </c>
    </row>
    <row r="192" spans="1:5" x14ac:dyDescent="0.3">
      <c r="A192" s="77" t="s">
        <v>1648</v>
      </c>
      <c r="B192" s="69" t="s">
        <v>160</v>
      </c>
      <c r="C192" s="68">
        <v>14274807</v>
      </c>
      <c r="D192" s="70" t="s">
        <v>161</v>
      </c>
      <c r="E192" s="73" t="s">
        <v>2234</v>
      </c>
    </row>
    <row r="193" spans="1:5" x14ac:dyDescent="0.3">
      <c r="A193" s="77" t="s">
        <v>1650</v>
      </c>
      <c r="B193" s="69" t="s">
        <v>162</v>
      </c>
      <c r="C193" s="68">
        <v>85681096</v>
      </c>
      <c r="D193" s="70" t="s">
        <v>163</v>
      </c>
      <c r="E193" s="73"/>
    </row>
    <row r="194" spans="1:5" x14ac:dyDescent="0.3">
      <c r="A194" s="77" t="s">
        <v>1652</v>
      </c>
      <c r="B194" s="69" t="s">
        <v>164</v>
      </c>
      <c r="C194" s="68">
        <v>21604827</v>
      </c>
      <c r="D194" s="70" t="s">
        <v>165</v>
      </c>
      <c r="E194" s="73" t="s">
        <v>2235</v>
      </c>
    </row>
    <row r="195" spans="1:5" x14ac:dyDescent="0.3">
      <c r="A195" s="77" t="s">
        <v>1654</v>
      </c>
      <c r="B195" s="69" t="s">
        <v>166</v>
      </c>
      <c r="C195" s="68">
        <v>39506</v>
      </c>
      <c r="D195" s="70" t="s">
        <v>167</v>
      </c>
      <c r="E195" s="73" t="s">
        <v>2236</v>
      </c>
    </row>
    <row r="196" spans="1:5" x14ac:dyDescent="0.3">
      <c r="A196" s="77" t="s">
        <v>1656</v>
      </c>
      <c r="B196" s="69" t="s">
        <v>168</v>
      </c>
      <c r="C196" s="68">
        <v>16212140</v>
      </c>
      <c r="D196" s="70" t="s">
        <v>169</v>
      </c>
      <c r="E196" s="73" t="s">
        <v>2237</v>
      </c>
    </row>
    <row r="197" spans="1:5" x14ac:dyDescent="0.3">
      <c r="A197" s="77" t="s">
        <v>1658</v>
      </c>
      <c r="B197" s="69" t="s">
        <v>170</v>
      </c>
      <c r="C197" s="68">
        <v>12073150</v>
      </c>
      <c r="D197" s="70" t="s">
        <v>171</v>
      </c>
      <c r="E197" s="73"/>
    </row>
    <row r="198" spans="1:5" x14ac:dyDescent="0.3">
      <c r="A198" s="77" t="s">
        <v>1660</v>
      </c>
      <c r="B198" s="69" t="s">
        <v>172</v>
      </c>
      <c r="C198" s="68">
        <v>12073152</v>
      </c>
      <c r="D198" s="70" t="s">
        <v>173</v>
      </c>
      <c r="E198" s="73"/>
    </row>
    <row r="199" spans="1:5" x14ac:dyDescent="0.3">
      <c r="A199" s="77" t="s">
        <v>1665</v>
      </c>
      <c r="B199" s="69" t="s">
        <v>174</v>
      </c>
      <c r="C199" s="68">
        <v>12073149</v>
      </c>
      <c r="D199" s="70" t="s">
        <v>175</v>
      </c>
      <c r="E199" s="73" t="s">
        <v>2238</v>
      </c>
    </row>
    <row r="200" spans="1:5" x14ac:dyDescent="0.3">
      <c r="A200" s="77" t="s">
        <v>1672</v>
      </c>
      <c r="B200" s="69" t="s">
        <v>184</v>
      </c>
      <c r="C200" s="68">
        <v>14942774</v>
      </c>
      <c r="D200" s="70" t="s">
        <v>185</v>
      </c>
      <c r="E200" s="73"/>
    </row>
    <row r="201" spans="1:5" x14ac:dyDescent="0.3">
      <c r="A201" s="77" t="s">
        <v>1674</v>
      </c>
      <c r="B201" s="69" t="s">
        <v>279</v>
      </c>
      <c r="C201" s="68">
        <v>177368</v>
      </c>
      <c r="D201" s="70" t="s">
        <v>280</v>
      </c>
      <c r="E201" s="73" t="s">
        <v>2239</v>
      </c>
    </row>
    <row r="202" spans="1:5" x14ac:dyDescent="0.3">
      <c r="A202" s="77" t="s">
        <v>1676</v>
      </c>
      <c r="B202" s="69" t="s">
        <v>281</v>
      </c>
      <c r="C202" s="68">
        <v>13828347</v>
      </c>
      <c r="D202" s="70" t="s">
        <v>282</v>
      </c>
      <c r="E202" s="73" t="s">
        <v>2240</v>
      </c>
    </row>
    <row r="203" spans="1:5" x14ac:dyDescent="0.3">
      <c r="A203" s="77" t="s">
        <v>1678</v>
      </c>
      <c r="B203" s="69" t="s">
        <v>291</v>
      </c>
      <c r="C203" s="68">
        <v>15254861</v>
      </c>
      <c r="D203" s="70" t="s">
        <v>292</v>
      </c>
      <c r="E203" s="73" t="s">
        <v>2241</v>
      </c>
    </row>
    <row r="204" spans="1:5" x14ac:dyDescent="0.3">
      <c r="A204" s="77" t="s">
        <v>1682</v>
      </c>
      <c r="B204" s="69" t="s">
        <v>340</v>
      </c>
      <c r="C204" s="68">
        <v>21604828</v>
      </c>
      <c r="D204" s="70" t="s">
        <v>341</v>
      </c>
      <c r="E204" s="73" t="s">
        <v>2242</v>
      </c>
    </row>
    <row r="205" spans="1:5" x14ac:dyDescent="0.3">
      <c r="A205" s="77" t="s">
        <v>1684</v>
      </c>
      <c r="B205" s="69" t="s">
        <v>344</v>
      </c>
      <c r="C205" s="68">
        <v>21604829</v>
      </c>
      <c r="D205" s="70" t="s">
        <v>345</v>
      </c>
      <c r="E205" s="73"/>
    </row>
    <row r="206" spans="1:5" x14ac:dyDescent="0.3">
      <c r="A206" s="77" t="s">
        <v>1686</v>
      </c>
      <c r="B206" s="69" t="s">
        <v>346</v>
      </c>
      <c r="C206" s="68">
        <v>12073146</v>
      </c>
      <c r="D206" s="70" t="s">
        <v>347</v>
      </c>
      <c r="E206" s="73"/>
    </row>
    <row r="207" spans="1:5" x14ac:dyDescent="0.3">
      <c r="A207" s="77" t="s">
        <v>1688</v>
      </c>
      <c r="B207" s="69" t="s">
        <v>348</v>
      </c>
      <c r="C207" s="68">
        <v>12073151</v>
      </c>
      <c r="D207" s="70" t="s">
        <v>349</v>
      </c>
      <c r="E207" s="73"/>
    </row>
    <row r="208" spans="1:5" x14ac:dyDescent="0.3">
      <c r="A208" s="77" t="s">
        <v>1690</v>
      </c>
      <c r="B208" s="69" t="s">
        <v>357</v>
      </c>
      <c r="C208" s="68">
        <v>15509893</v>
      </c>
      <c r="D208" s="70" t="s">
        <v>358</v>
      </c>
      <c r="E208" s="73" t="s">
        <v>2243</v>
      </c>
    </row>
    <row r="209" spans="1:5" x14ac:dyDescent="0.3">
      <c r="A209" s="77" t="s">
        <v>1692</v>
      </c>
      <c r="B209" s="69" t="s">
        <v>359</v>
      </c>
      <c r="C209" s="68">
        <v>15509894</v>
      </c>
      <c r="D209" s="70" t="s">
        <v>360</v>
      </c>
      <c r="E209" s="73" t="s">
        <v>2244</v>
      </c>
    </row>
    <row r="210" spans="1:5" x14ac:dyDescent="0.3">
      <c r="A210" s="77" t="s">
        <v>1694</v>
      </c>
      <c r="B210" s="69" t="s">
        <v>361</v>
      </c>
      <c r="C210" s="68">
        <v>15509895</v>
      </c>
      <c r="D210" s="70" t="s">
        <v>362</v>
      </c>
      <c r="E210" s="73"/>
    </row>
    <row r="211" spans="1:5" x14ac:dyDescent="0.3">
      <c r="A211" s="77" t="s">
        <v>1696</v>
      </c>
      <c r="B211" s="69" t="s">
        <v>363</v>
      </c>
      <c r="C211" s="68">
        <v>154083</v>
      </c>
      <c r="D211" s="70" t="s">
        <v>364</v>
      </c>
      <c r="E211" s="73" t="s">
        <v>2245</v>
      </c>
    </row>
    <row r="212" spans="1:5" x14ac:dyDescent="0.3">
      <c r="A212" s="77" t="s">
        <v>1698</v>
      </c>
      <c r="B212" s="69" t="s">
        <v>192</v>
      </c>
      <c r="C212" s="68">
        <v>13766702</v>
      </c>
      <c r="D212" s="70" t="s">
        <v>193</v>
      </c>
      <c r="E212" s="73" t="s">
        <v>2246</v>
      </c>
    </row>
    <row r="213" spans="1:5" x14ac:dyDescent="0.3">
      <c r="A213" s="77" t="s">
        <v>1700</v>
      </c>
      <c r="B213" s="69" t="s">
        <v>365</v>
      </c>
      <c r="C213" s="68">
        <v>15509897</v>
      </c>
      <c r="D213" s="70" t="s">
        <v>366</v>
      </c>
      <c r="E213" s="73" t="s">
        <v>2247</v>
      </c>
    </row>
    <row r="214" spans="1:5" ht="26.4" x14ac:dyDescent="0.3">
      <c r="A214" s="77" t="s">
        <v>1702</v>
      </c>
      <c r="B214" s="69" t="s">
        <v>367</v>
      </c>
      <c r="C214" s="68">
        <v>16212144</v>
      </c>
      <c r="D214" s="70" t="s">
        <v>368</v>
      </c>
      <c r="E214" s="73"/>
    </row>
    <row r="215" spans="1:5" x14ac:dyDescent="0.3">
      <c r="A215" s="77" t="s">
        <v>1704</v>
      </c>
      <c r="B215" s="69" t="s">
        <v>369</v>
      </c>
      <c r="C215" s="68">
        <v>12110099</v>
      </c>
      <c r="D215" s="70" t="s">
        <v>370</v>
      </c>
      <c r="E215" s="73" t="s">
        <v>2248</v>
      </c>
    </row>
    <row r="216" spans="1:5" x14ac:dyDescent="0.3">
      <c r="A216" s="77" t="s">
        <v>1150</v>
      </c>
      <c r="B216" s="69" t="s">
        <v>244</v>
      </c>
      <c r="C216" s="68">
        <v>16305</v>
      </c>
      <c r="D216" s="70" t="s">
        <v>245</v>
      </c>
      <c r="E216" s="73" t="s">
        <v>2249</v>
      </c>
    </row>
    <row r="217" spans="1:5" x14ac:dyDescent="0.3">
      <c r="A217" s="77" t="s">
        <v>1708</v>
      </c>
      <c r="B217" s="69" t="s">
        <v>198</v>
      </c>
      <c r="C217" s="68">
        <v>15509898</v>
      </c>
      <c r="D217" s="70" t="s">
        <v>199</v>
      </c>
      <c r="E217" s="73" t="s">
        <v>2250</v>
      </c>
    </row>
    <row r="218" spans="1:5" x14ac:dyDescent="0.3">
      <c r="A218" s="77" t="s">
        <v>1710</v>
      </c>
      <c r="B218" s="69" t="s">
        <v>200</v>
      </c>
      <c r="C218" s="68">
        <v>15509899</v>
      </c>
      <c r="D218" s="70" t="s">
        <v>201</v>
      </c>
      <c r="E218" s="73" t="s">
        <v>2251</v>
      </c>
    </row>
    <row r="219" spans="1:5" x14ac:dyDescent="0.3">
      <c r="A219" s="77" t="s">
        <v>1714</v>
      </c>
      <c r="B219" s="69" t="s">
        <v>371</v>
      </c>
      <c r="C219" s="68">
        <v>91810641</v>
      </c>
      <c r="D219" s="70" t="s">
        <v>372</v>
      </c>
      <c r="E219" s="73"/>
    </row>
    <row r="220" spans="1:5" x14ac:dyDescent="0.3">
      <c r="A220" s="77" t="s">
        <v>1716</v>
      </c>
      <c r="B220" s="69" t="s">
        <v>373</v>
      </c>
      <c r="C220" s="68">
        <v>15509892</v>
      </c>
      <c r="D220" s="70" t="s">
        <v>374</v>
      </c>
      <c r="E220" s="73" t="s">
        <v>2252</v>
      </c>
    </row>
    <row r="221" spans="1:5" x14ac:dyDescent="0.3">
      <c r="A221" s="77" t="s">
        <v>1718</v>
      </c>
      <c r="B221" s="69" t="s">
        <v>375</v>
      </c>
      <c r="C221" s="68">
        <v>91810642</v>
      </c>
      <c r="D221" s="70" t="s">
        <v>376</v>
      </c>
      <c r="E221" s="73"/>
    </row>
    <row r="222" spans="1:5" x14ac:dyDescent="0.3">
      <c r="A222" s="77" t="s">
        <v>1720</v>
      </c>
      <c r="B222" s="69" t="s">
        <v>377</v>
      </c>
      <c r="C222" s="68">
        <v>85769495</v>
      </c>
      <c r="D222" s="70" t="s">
        <v>378</v>
      </c>
      <c r="E222" s="73"/>
    </row>
    <row r="223" spans="1:5" x14ac:dyDescent="0.3">
      <c r="A223" s="77" t="s">
        <v>1298</v>
      </c>
      <c r="B223" s="69" t="s">
        <v>336</v>
      </c>
      <c r="C223" s="76" t="s">
        <v>1240</v>
      </c>
      <c r="D223" s="70" t="s">
        <v>337</v>
      </c>
      <c r="E223" s="73" t="s">
        <v>2253</v>
      </c>
    </row>
    <row r="224" spans="1:5" x14ac:dyDescent="0.3">
      <c r="A224" s="77" t="s">
        <v>1300</v>
      </c>
      <c r="B224" s="69" t="s">
        <v>338</v>
      </c>
      <c r="C224" s="68">
        <v>6537506</v>
      </c>
      <c r="D224" s="70" t="s">
        <v>339</v>
      </c>
      <c r="E224" s="73" t="s">
        <v>2254</v>
      </c>
    </row>
    <row r="225" spans="1:5" x14ac:dyDescent="0.3">
      <c r="A225" s="77" t="s">
        <v>1302</v>
      </c>
      <c r="B225" s="69" t="s">
        <v>391</v>
      </c>
      <c r="C225" s="68">
        <v>5235675</v>
      </c>
      <c r="D225" s="70" t="s">
        <v>1303</v>
      </c>
      <c r="E225" s="73"/>
    </row>
    <row r="226" spans="1:5" x14ac:dyDescent="0.3">
      <c r="A226" s="77" t="s">
        <v>1724</v>
      </c>
      <c r="B226" s="69" t="s">
        <v>393</v>
      </c>
      <c r="C226" s="68">
        <v>12073153</v>
      </c>
      <c r="D226" s="70" t="s">
        <v>394</v>
      </c>
      <c r="E226" s="73"/>
    </row>
    <row r="227" spans="1:5" ht="26.4" x14ac:dyDescent="0.3">
      <c r="A227" s="77" t="s">
        <v>1726</v>
      </c>
      <c r="B227" s="69" t="s">
        <v>404</v>
      </c>
      <c r="C227" s="68">
        <v>12073154</v>
      </c>
      <c r="D227" s="70" t="s">
        <v>405</v>
      </c>
      <c r="E227" s="73" t="s">
        <v>2255</v>
      </c>
    </row>
    <row r="228" spans="1:5" x14ac:dyDescent="0.3">
      <c r="A228" s="77" t="s">
        <v>1728</v>
      </c>
      <c r="B228" s="69" t="s">
        <v>408</v>
      </c>
      <c r="C228" s="68">
        <v>13828348</v>
      </c>
      <c r="D228" s="70" t="s">
        <v>409</v>
      </c>
      <c r="E228" s="73"/>
    </row>
    <row r="229" spans="1:5" x14ac:dyDescent="0.3">
      <c r="A229" s="77" t="s">
        <v>1730</v>
      </c>
      <c r="B229" s="69" t="s">
        <v>418</v>
      </c>
      <c r="C229" s="68">
        <v>71359878</v>
      </c>
      <c r="D229" s="70" t="s">
        <v>419</v>
      </c>
      <c r="E229" s="73"/>
    </row>
    <row r="230" spans="1:5" x14ac:dyDescent="0.3">
      <c r="A230" s="77" t="s">
        <v>1732</v>
      </c>
      <c r="B230" s="69" t="s">
        <v>430</v>
      </c>
      <c r="C230" s="68">
        <v>85785801</v>
      </c>
      <c r="D230" s="70" t="s">
        <v>431</v>
      </c>
      <c r="E230" s="73"/>
    </row>
    <row r="231" spans="1:5" x14ac:dyDescent="0.3">
      <c r="A231" s="77" t="s">
        <v>1734</v>
      </c>
      <c r="B231" s="69" t="s">
        <v>432</v>
      </c>
      <c r="C231" s="68">
        <v>85785802</v>
      </c>
      <c r="D231" s="70" t="s">
        <v>433</v>
      </c>
      <c r="E231" s="73"/>
    </row>
    <row r="232" spans="1:5" x14ac:dyDescent="0.3">
      <c r="A232" s="77" t="s">
        <v>1736</v>
      </c>
      <c r="B232" s="69" t="s">
        <v>436</v>
      </c>
      <c r="C232" s="68">
        <v>85785805</v>
      </c>
      <c r="D232" s="70" t="s">
        <v>437</v>
      </c>
      <c r="E232" s="73"/>
    </row>
    <row r="233" spans="1:5" x14ac:dyDescent="0.3">
      <c r="A233" s="77" t="s">
        <v>1738</v>
      </c>
      <c r="B233" s="69" t="s">
        <v>438</v>
      </c>
      <c r="C233" s="68">
        <v>54331028</v>
      </c>
      <c r="D233" s="70" t="s">
        <v>439</v>
      </c>
      <c r="E233" s="73"/>
    </row>
    <row r="234" spans="1:5" x14ac:dyDescent="0.3">
      <c r="A234" s="77" t="s">
        <v>1740</v>
      </c>
      <c r="B234" s="69" t="s">
        <v>440</v>
      </c>
      <c r="C234" s="68">
        <v>12073148</v>
      </c>
      <c r="D234" s="70" t="s">
        <v>441</v>
      </c>
      <c r="E234" s="73"/>
    </row>
    <row r="235" spans="1:5" x14ac:dyDescent="0.3">
      <c r="A235" s="77" t="s">
        <v>1742</v>
      </c>
      <c r="B235" s="69" t="s">
        <v>442</v>
      </c>
      <c r="C235" s="68">
        <v>85785808</v>
      </c>
      <c r="D235" s="70" t="s">
        <v>443</v>
      </c>
      <c r="E235" s="73"/>
    </row>
    <row r="236" spans="1:5" x14ac:dyDescent="0.3">
      <c r="A236" s="77" t="s">
        <v>1744</v>
      </c>
      <c r="B236" s="69" t="s">
        <v>444</v>
      </c>
      <c r="C236" s="68">
        <v>36160</v>
      </c>
      <c r="D236" s="70" t="s">
        <v>445</v>
      </c>
      <c r="E236" s="73"/>
    </row>
    <row r="237" spans="1:5" x14ac:dyDescent="0.3">
      <c r="A237" s="77" t="s">
        <v>1746</v>
      </c>
      <c r="B237" s="69" t="s">
        <v>446</v>
      </c>
      <c r="C237" s="68">
        <v>71359877</v>
      </c>
      <c r="D237" s="70" t="s">
        <v>447</v>
      </c>
      <c r="E237" s="73"/>
    </row>
    <row r="238" spans="1:5" x14ac:dyDescent="0.3">
      <c r="A238" s="77" t="s">
        <v>1748</v>
      </c>
      <c r="B238" s="69" t="s">
        <v>448</v>
      </c>
      <c r="C238" s="68">
        <v>18769358</v>
      </c>
      <c r="D238" s="70" t="s">
        <v>449</v>
      </c>
      <c r="E238" s="73"/>
    </row>
    <row r="239" spans="1:5" x14ac:dyDescent="0.3">
      <c r="A239" s="77" t="s">
        <v>1750</v>
      </c>
      <c r="B239" s="69" t="s">
        <v>451</v>
      </c>
      <c r="C239" s="68">
        <v>85785814</v>
      </c>
      <c r="D239" s="70" t="s">
        <v>452</v>
      </c>
      <c r="E239" s="73"/>
    </row>
    <row r="240" spans="1:5" x14ac:dyDescent="0.3">
      <c r="A240" s="77" t="s">
        <v>1320</v>
      </c>
      <c r="B240" s="69" t="s">
        <v>202</v>
      </c>
      <c r="C240" s="68">
        <v>11028658</v>
      </c>
      <c r="D240" s="70" t="s">
        <v>203</v>
      </c>
      <c r="E240" s="73" t="s">
        <v>2256</v>
      </c>
    </row>
    <row r="241" spans="1:5" ht="26.4" x14ac:dyDescent="0.3">
      <c r="A241" s="77" t="s">
        <v>1322</v>
      </c>
      <c r="B241" s="69" t="s">
        <v>462</v>
      </c>
      <c r="C241" s="68">
        <v>118274</v>
      </c>
      <c r="D241" s="70" t="s">
        <v>1323</v>
      </c>
      <c r="E241" s="73"/>
    </row>
    <row r="242" spans="1:5" x14ac:dyDescent="0.3">
      <c r="A242" s="77" t="s">
        <v>1331</v>
      </c>
      <c r="B242" s="69" t="s">
        <v>400</v>
      </c>
      <c r="C242" s="76" t="s">
        <v>1240</v>
      </c>
      <c r="D242" s="70" t="s">
        <v>401</v>
      </c>
      <c r="E242" s="73"/>
    </row>
    <row r="243" spans="1:5" x14ac:dyDescent="0.3">
      <c r="A243" s="77" t="s">
        <v>1752</v>
      </c>
      <c r="B243" s="69" t="s">
        <v>464</v>
      </c>
      <c r="C243" s="68">
        <v>15509896</v>
      </c>
      <c r="D243" s="70" t="s">
        <v>465</v>
      </c>
      <c r="E243" s="73" t="s">
        <v>2257</v>
      </c>
    </row>
    <row r="244" spans="1:5" x14ac:dyDescent="0.3">
      <c r="A244" s="77" t="s">
        <v>1754</v>
      </c>
      <c r="B244" s="69" t="s">
        <v>466</v>
      </c>
      <c r="C244" s="68">
        <v>85794401</v>
      </c>
      <c r="D244" s="70" t="s">
        <v>467</v>
      </c>
      <c r="E244" s="73"/>
    </row>
    <row r="245" spans="1:5" x14ac:dyDescent="0.3">
      <c r="A245" s="77" t="s">
        <v>1345</v>
      </c>
      <c r="B245" s="69" t="s">
        <v>468</v>
      </c>
      <c r="C245" s="68">
        <v>71446569</v>
      </c>
      <c r="D245" s="70" t="s">
        <v>469</v>
      </c>
      <c r="E245" s="73"/>
    </row>
    <row r="246" spans="1:5" x14ac:dyDescent="0.3">
      <c r="A246" s="77" t="s">
        <v>1355</v>
      </c>
      <c r="B246" s="69" t="s">
        <v>428</v>
      </c>
      <c r="C246" s="68">
        <v>22833475</v>
      </c>
      <c r="D246" s="70" t="s">
        <v>429</v>
      </c>
      <c r="E246" s="73"/>
    </row>
    <row r="247" spans="1:5" ht="26.4" x14ac:dyDescent="0.3">
      <c r="A247" s="77" t="s">
        <v>1756</v>
      </c>
      <c r="B247" s="69" t="s">
        <v>470</v>
      </c>
      <c r="C247" s="68">
        <v>71363340</v>
      </c>
      <c r="D247" s="70" t="s">
        <v>471</v>
      </c>
      <c r="E247" s="73" t="s">
        <v>2258</v>
      </c>
    </row>
    <row r="248" spans="1:5" ht="26.4" x14ac:dyDescent="0.3">
      <c r="A248" s="77" t="s">
        <v>1758</v>
      </c>
      <c r="B248" s="69" t="s">
        <v>472</v>
      </c>
      <c r="C248" s="68">
        <v>71362095</v>
      </c>
      <c r="D248" s="70" t="s">
        <v>473</v>
      </c>
      <c r="E248" s="73"/>
    </row>
    <row r="249" spans="1:5" ht="26.4" x14ac:dyDescent="0.3">
      <c r="A249" s="77" t="s">
        <v>1760</v>
      </c>
      <c r="B249" s="69" t="s">
        <v>474</v>
      </c>
      <c r="C249" s="68">
        <v>71362056</v>
      </c>
      <c r="D249" s="70" t="s">
        <v>475</v>
      </c>
      <c r="E249" s="73"/>
    </row>
    <row r="250" spans="1:5" x14ac:dyDescent="0.3">
      <c r="A250" s="77" t="s">
        <v>1762</v>
      </c>
      <c r="B250" s="69" t="s">
        <v>476</v>
      </c>
      <c r="C250" s="68">
        <v>85816924</v>
      </c>
      <c r="D250" s="70" t="s">
        <v>477</v>
      </c>
      <c r="E250" s="73"/>
    </row>
    <row r="251" spans="1:5" x14ac:dyDescent="0.3">
      <c r="A251" s="77" t="s">
        <v>1764</v>
      </c>
      <c r="B251" s="69" t="s">
        <v>478</v>
      </c>
      <c r="C251" s="68">
        <v>71362053</v>
      </c>
      <c r="D251" s="70" t="s">
        <v>479</v>
      </c>
      <c r="E251" s="73" t="s">
        <v>2259</v>
      </c>
    </row>
    <row r="252" spans="1:5" x14ac:dyDescent="0.3">
      <c r="A252" s="77" t="s">
        <v>1766</v>
      </c>
      <c r="B252" s="69" t="s">
        <v>480</v>
      </c>
      <c r="C252" s="68">
        <v>85816926</v>
      </c>
      <c r="D252" s="70" t="s">
        <v>481</v>
      </c>
      <c r="E252" s="73"/>
    </row>
    <row r="253" spans="1:5" x14ac:dyDescent="0.3">
      <c r="A253" s="77" t="s">
        <v>1768</v>
      </c>
      <c r="B253" s="69" t="s">
        <v>482</v>
      </c>
      <c r="C253" s="68">
        <v>85816927</v>
      </c>
      <c r="D253" s="70" t="s">
        <v>483</v>
      </c>
      <c r="E253" s="73"/>
    </row>
    <row r="254" spans="1:5" x14ac:dyDescent="0.3">
      <c r="A254" s="77" t="s">
        <v>1359</v>
      </c>
      <c r="B254" s="69" t="s">
        <v>212</v>
      </c>
      <c r="C254" s="68">
        <v>12110098</v>
      </c>
      <c r="D254" s="70" t="s">
        <v>213</v>
      </c>
      <c r="E254" s="73" t="s">
        <v>2260</v>
      </c>
    </row>
    <row r="255" spans="1:5" x14ac:dyDescent="0.3">
      <c r="A255" s="77" t="s">
        <v>1361</v>
      </c>
      <c r="B255" s="69" t="s">
        <v>214</v>
      </c>
      <c r="C255" s="68">
        <v>5067511</v>
      </c>
      <c r="D255" s="70" t="s">
        <v>1362</v>
      </c>
      <c r="E255" s="73"/>
    </row>
    <row r="256" spans="1:5" x14ac:dyDescent="0.3">
      <c r="A256" s="77" t="s">
        <v>1770</v>
      </c>
      <c r="B256" s="69" t="s">
        <v>484</v>
      </c>
      <c r="C256" s="68">
        <v>71361921</v>
      </c>
      <c r="D256" s="70" t="s">
        <v>485</v>
      </c>
      <c r="E256" s="73"/>
    </row>
    <row r="257" spans="1:5" x14ac:dyDescent="0.3">
      <c r="A257" s="77" t="s">
        <v>1772</v>
      </c>
      <c r="B257" s="69" t="s">
        <v>486</v>
      </c>
      <c r="C257" s="68">
        <v>14149410</v>
      </c>
      <c r="D257" s="70" t="s">
        <v>487</v>
      </c>
      <c r="E257" s="73" t="s">
        <v>2261</v>
      </c>
    </row>
    <row r="258" spans="1:5" x14ac:dyDescent="0.3">
      <c r="A258" s="77" t="s">
        <v>1774</v>
      </c>
      <c r="B258" s="69" t="s">
        <v>488</v>
      </c>
      <c r="C258" s="68">
        <v>11018364</v>
      </c>
      <c r="D258" s="70" t="s">
        <v>489</v>
      </c>
      <c r="E258" s="73"/>
    </row>
    <row r="259" spans="1:5" x14ac:dyDescent="0.3">
      <c r="A259" s="77" t="s">
        <v>1776</v>
      </c>
      <c r="B259" s="69" t="s">
        <v>490</v>
      </c>
      <c r="C259" s="68">
        <v>85823923</v>
      </c>
      <c r="D259" s="70" t="s">
        <v>491</v>
      </c>
      <c r="E259" s="73"/>
    </row>
    <row r="260" spans="1:5" x14ac:dyDescent="0.3">
      <c r="A260" s="77" t="s">
        <v>1778</v>
      </c>
      <c r="B260" s="69" t="s">
        <v>492</v>
      </c>
      <c r="C260" s="68">
        <v>86208485</v>
      </c>
      <c r="D260" s="70" t="s">
        <v>493</v>
      </c>
      <c r="E260" s="73"/>
    </row>
    <row r="261" spans="1:5" x14ac:dyDescent="0.3">
      <c r="A261" s="77" t="s">
        <v>1780</v>
      </c>
      <c r="B261" s="69" t="s">
        <v>494</v>
      </c>
      <c r="C261" s="68">
        <v>86208486</v>
      </c>
      <c r="D261" s="70" t="s">
        <v>495</v>
      </c>
      <c r="E261" s="73"/>
    </row>
    <row r="262" spans="1:5" x14ac:dyDescent="0.3">
      <c r="A262" s="77" t="s">
        <v>1782</v>
      </c>
      <c r="B262" s="69" t="s">
        <v>496</v>
      </c>
      <c r="C262" s="68">
        <v>86208487</v>
      </c>
      <c r="D262" s="70" t="s">
        <v>497</v>
      </c>
      <c r="E262" s="73"/>
    </row>
    <row r="263" spans="1:5" x14ac:dyDescent="0.3">
      <c r="A263" s="77" t="s">
        <v>1784</v>
      </c>
      <c r="B263" s="69" t="s">
        <v>498</v>
      </c>
      <c r="C263" s="68">
        <v>86208488</v>
      </c>
      <c r="D263" s="70" t="s">
        <v>499</v>
      </c>
      <c r="E263" s="73"/>
    </row>
    <row r="264" spans="1:5" x14ac:dyDescent="0.3">
      <c r="A264" s="77" t="s">
        <v>1786</v>
      </c>
      <c r="B264" s="69" t="s">
        <v>500</v>
      </c>
      <c r="C264" s="68">
        <v>86208489</v>
      </c>
      <c r="D264" s="70" t="s">
        <v>501</v>
      </c>
      <c r="E264" s="73"/>
    </row>
    <row r="265" spans="1:5" x14ac:dyDescent="0.3">
      <c r="A265" s="77" t="s">
        <v>1788</v>
      </c>
      <c r="B265" s="69" t="s">
        <v>502</v>
      </c>
      <c r="C265" s="68">
        <v>86208490</v>
      </c>
      <c r="D265" s="70" t="s">
        <v>503</v>
      </c>
      <c r="E265" s="73"/>
    </row>
    <row r="266" spans="1:5" x14ac:dyDescent="0.3">
      <c r="A266" s="77" t="s">
        <v>1790</v>
      </c>
      <c r="B266" s="69" t="s">
        <v>504</v>
      </c>
      <c r="C266" s="68">
        <v>86208493</v>
      </c>
      <c r="D266" s="70" t="s">
        <v>505</v>
      </c>
      <c r="E266" s="73"/>
    </row>
    <row r="267" spans="1:5" x14ac:dyDescent="0.3">
      <c r="A267" s="77" t="s">
        <v>1792</v>
      </c>
      <c r="B267" s="69" t="s">
        <v>506</v>
      </c>
      <c r="C267" s="68">
        <v>86208494</v>
      </c>
      <c r="D267" s="70" t="s">
        <v>507</v>
      </c>
      <c r="E267" s="73"/>
    </row>
    <row r="268" spans="1:5" x14ac:dyDescent="0.3">
      <c r="A268" s="77" t="s">
        <v>1794</v>
      </c>
      <c r="B268" s="69" t="s">
        <v>508</v>
      </c>
      <c r="C268" s="68">
        <v>86208495</v>
      </c>
      <c r="D268" s="70" t="s">
        <v>509</v>
      </c>
      <c r="E268" s="73"/>
    </row>
    <row r="269" spans="1:5" x14ac:dyDescent="0.3">
      <c r="A269" s="77" t="s">
        <v>1796</v>
      </c>
      <c r="B269" s="69" t="s">
        <v>510</v>
      </c>
      <c r="C269" s="68">
        <v>19792406</v>
      </c>
      <c r="D269" s="70" t="s">
        <v>511</v>
      </c>
      <c r="E269" s="73"/>
    </row>
    <row r="270" spans="1:5" x14ac:dyDescent="0.3">
      <c r="A270" s="77" t="s">
        <v>1798</v>
      </c>
      <c r="B270" s="69" t="s">
        <v>512</v>
      </c>
      <c r="C270" s="68">
        <v>86208496</v>
      </c>
      <c r="D270" s="70" t="s">
        <v>513</v>
      </c>
      <c r="E270" s="73"/>
    </row>
    <row r="271" spans="1:5" x14ac:dyDescent="0.3">
      <c r="A271" s="77" t="s">
        <v>1800</v>
      </c>
      <c r="B271" s="69" t="s">
        <v>514</v>
      </c>
      <c r="C271" s="68">
        <v>13828345</v>
      </c>
      <c r="D271" s="70" t="s">
        <v>515</v>
      </c>
      <c r="E271" s="73"/>
    </row>
    <row r="272" spans="1:5" x14ac:dyDescent="0.3">
      <c r="A272" s="77" t="s">
        <v>1802</v>
      </c>
      <c r="B272" s="69" t="s">
        <v>516</v>
      </c>
      <c r="C272" s="68">
        <v>22833475</v>
      </c>
      <c r="D272" s="70" t="s">
        <v>517</v>
      </c>
      <c r="E272" s="73"/>
    </row>
    <row r="273" spans="1:5" x14ac:dyDescent="0.3">
      <c r="A273" s="77" t="s">
        <v>1804</v>
      </c>
      <c r="B273" s="69" t="s">
        <v>518</v>
      </c>
      <c r="C273" s="68">
        <v>86208498</v>
      </c>
      <c r="D273" s="70" t="s">
        <v>519</v>
      </c>
      <c r="E273" s="73"/>
    </row>
    <row r="274" spans="1:5" x14ac:dyDescent="0.3">
      <c r="A274" s="77" t="s">
        <v>1806</v>
      </c>
      <c r="B274" s="69" t="s">
        <v>520</v>
      </c>
      <c r="C274" s="68">
        <v>86208500</v>
      </c>
      <c r="D274" s="70" t="s">
        <v>521</v>
      </c>
      <c r="E274" s="73"/>
    </row>
    <row r="275" spans="1:5" x14ac:dyDescent="0.3">
      <c r="A275" s="77" t="s">
        <v>1808</v>
      </c>
      <c r="B275" s="69" t="s">
        <v>522</v>
      </c>
      <c r="C275" s="68">
        <v>86208501</v>
      </c>
      <c r="D275" s="70" t="s">
        <v>523</v>
      </c>
      <c r="E275" s="73"/>
    </row>
    <row r="276" spans="1:5" x14ac:dyDescent="0.3">
      <c r="A276" s="77" t="s">
        <v>1810</v>
      </c>
      <c r="B276" s="69" t="s">
        <v>524</v>
      </c>
      <c r="C276" s="68">
        <v>38386</v>
      </c>
      <c r="D276" s="70" t="s">
        <v>525</v>
      </c>
      <c r="E276" s="73"/>
    </row>
    <row r="277" spans="1:5" x14ac:dyDescent="0.3">
      <c r="A277" s="77" t="s">
        <v>1812</v>
      </c>
      <c r="B277" s="69" t="s">
        <v>526</v>
      </c>
      <c r="C277" s="68">
        <v>13766701</v>
      </c>
      <c r="D277" s="70" t="s">
        <v>527</v>
      </c>
      <c r="E277" s="73"/>
    </row>
    <row r="278" spans="1:5" x14ac:dyDescent="0.3">
      <c r="A278" s="77" t="s">
        <v>1814</v>
      </c>
      <c r="B278" s="69" t="s">
        <v>528</v>
      </c>
      <c r="C278" s="68">
        <v>86208503</v>
      </c>
      <c r="D278" s="70" t="s">
        <v>529</v>
      </c>
      <c r="E278" s="73"/>
    </row>
    <row r="279" spans="1:5" x14ac:dyDescent="0.3">
      <c r="A279" s="77" t="s">
        <v>1816</v>
      </c>
      <c r="B279" s="69" t="s">
        <v>530</v>
      </c>
      <c r="C279" s="68">
        <v>86208505</v>
      </c>
      <c r="D279" s="70" t="s">
        <v>531</v>
      </c>
      <c r="E279" s="73"/>
    </row>
    <row r="280" spans="1:5" x14ac:dyDescent="0.3">
      <c r="A280" s="77" t="s">
        <v>1818</v>
      </c>
      <c r="B280" s="69" t="s">
        <v>532</v>
      </c>
      <c r="C280" s="68">
        <v>86208507</v>
      </c>
      <c r="D280" s="70" t="s">
        <v>533</v>
      </c>
      <c r="E280" s="73"/>
    </row>
    <row r="281" spans="1:5" x14ac:dyDescent="0.3">
      <c r="A281" s="77" t="s">
        <v>1820</v>
      </c>
      <c r="B281" s="69" t="s">
        <v>534</v>
      </c>
      <c r="C281" s="68">
        <v>86208508</v>
      </c>
      <c r="D281" s="70" t="s">
        <v>535</v>
      </c>
      <c r="E281" s="73"/>
    </row>
    <row r="282" spans="1:5" x14ac:dyDescent="0.3">
      <c r="A282" s="77" t="s">
        <v>1822</v>
      </c>
      <c r="B282" s="69" t="s">
        <v>536</v>
      </c>
      <c r="C282" s="68">
        <v>86208509</v>
      </c>
      <c r="D282" s="70" t="s">
        <v>537</v>
      </c>
      <c r="E282" s="73"/>
    </row>
    <row r="283" spans="1:5" x14ac:dyDescent="0.3">
      <c r="A283" s="77" t="s">
        <v>1824</v>
      </c>
      <c r="B283" s="69" t="s">
        <v>538</v>
      </c>
      <c r="C283" s="68">
        <v>86208510</v>
      </c>
      <c r="D283" s="70" t="s">
        <v>539</v>
      </c>
      <c r="E283" s="73" t="s">
        <v>2262</v>
      </c>
    </row>
    <row r="284" spans="1:5" x14ac:dyDescent="0.3">
      <c r="A284" s="77" t="s">
        <v>1826</v>
      </c>
      <c r="B284" s="69" t="s">
        <v>540</v>
      </c>
      <c r="C284" s="68">
        <v>86208511</v>
      </c>
      <c r="D284" s="70" t="s">
        <v>541</v>
      </c>
      <c r="E284" s="73"/>
    </row>
    <row r="285" spans="1:5" x14ac:dyDescent="0.3">
      <c r="A285" s="77" t="s">
        <v>1828</v>
      </c>
      <c r="B285" s="69" t="s">
        <v>542</v>
      </c>
      <c r="C285" s="68">
        <v>86208512</v>
      </c>
      <c r="D285" s="70" t="s">
        <v>543</v>
      </c>
      <c r="E285" s="73"/>
    </row>
    <row r="286" spans="1:5" x14ac:dyDescent="0.3">
      <c r="A286" s="77" t="s">
        <v>1830</v>
      </c>
      <c r="B286" s="69" t="s">
        <v>544</v>
      </c>
      <c r="C286" s="68">
        <v>86208513</v>
      </c>
      <c r="D286" s="70" t="s">
        <v>545</v>
      </c>
      <c r="E286" s="73"/>
    </row>
    <row r="287" spans="1:5" x14ac:dyDescent="0.3">
      <c r="A287" s="77" t="s">
        <v>1832</v>
      </c>
      <c r="B287" s="69" t="s">
        <v>546</v>
      </c>
      <c r="C287" s="68">
        <v>86208514</v>
      </c>
      <c r="D287" s="70" t="s">
        <v>547</v>
      </c>
      <c r="E287" s="73"/>
    </row>
    <row r="288" spans="1:5" x14ac:dyDescent="0.3">
      <c r="A288" s="77" t="s">
        <v>1834</v>
      </c>
      <c r="B288" s="69" t="s">
        <v>548</v>
      </c>
      <c r="C288" s="68">
        <v>86208515</v>
      </c>
      <c r="D288" s="70" t="s">
        <v>549</v>
      </c>
      <c r="E288" s="73"/>
    </row>
    <row r="289" spans="1:5" x14ac:dyDescent="0.3">
      <c r="A289" s="77" t="s">
        <v>1836</v>
      </c>
      <c r="B289" s="69" t="s">
        <v>550</v>
      </c>
      <c r="C289" s="68">
        <v>86208517</v>
      </c>
      <c r="D289" s="70" t="s">
        <v>551</v>
      </c>
      <c r="E289" s="73"/>
    </row>
    <row r="290" spans="1:5" x14ac:dyDescent="0.3">
      <c r="A290" s="77" t="s">
        <v>1838</v>
      </c>
      <c r="B290" s="69" t="s">
        <v>552</v>
      </c>
      <c r="C290" s="68">
        <v>86208519</v>
      </c>
      <c r="D290" s="70" t="s">
        <v>553</v>
      </c>
      <c r="E290" s="73"/>
    </row>
    <row r="291" spans="1:5" x14ac:dyDescent="0.3">
      <c r="A291" s="77" t="s">
        <v>1840</v>
      </c>
      <c r="B291" s="69" t="s">
        <v>554</v>
      </c>
      <c r="C291" s="68">
        <v>86208520</v>
      </c>
      <c r="D291" s="70" t="s">
        <v>555</v>
      </c>
      <c r="E291" s="73"/>
    </row>
    <row r="292" spans="1:5" x14ac:dyDescent="0.3">
      <c r="A292" s="77" t="s">
        <v>1842</v>
      </c>
      <c r="B292" s="69" t="s">
        <v>556</v>
      </c>
      <c r="C292" s="68">
        <v>86208521</v>
      </c>
      <c r="D292" s="70" t="s">
        <v>557</v>
      </c>
      <c r="E292" s="73"/>
    </row>
    <row r="293" spans="1:5" x14ac:dyDescent="0.3">
      <c r="A293" s="77" t="s">
        <v>1844</v>
      </c>
      <c r="B293" s="69" t="s">
        <v>558</v>
      </c>
      <c r="C293" s="68">
        <v>86208523</v>
      </c>
      <c r="D293" s="70" t="s">
        <v>559</v>
      </c>
      <c r="E293" s="73"/>
    </row>
    <row r="294" spans="1:5" x14ac:dyDescent="0.3">
      <c r="A294" s="77" t="s">
        <v>1846</v>
      </c>
      <c r="B294" s="69" t="s">
        <v>560</v>
      </c>
      <c r="C294" s="68">
        <v>86208524</v>
      </c>
      <c r="D294" s="70" t="s">
        <v>561</v>
      </c>
      <c r="E294" s="73"/>
    </row>
    <row r="295" spans="1:5" x14ac:dyDescent="0.3">
      <c r="A295" s="77" t="s">
        <v>1848</v>
      </c>
      <c r="B295" s="69" t="s">
        <v>562</v>
      </c>
      <c r="C295" s="68">
        <v>86208525</v>
      </c>
      <c r="D295" s="70" t="s">
        <v>563</v>
      </c>
      <c r="E295" s="73"/>
    </row>
    <row r="296" spans="1:5" x14ac:dyDescent="0.3">
      <c r="A296" s="77" t="s">
        <v>1850</v>
      </c>
      <c r="B296" s="69" t="s">
        <v>564</v>
      </c>
      <c r="C296" s="68">
        <v>86208526</v>
      </c>
      <c r="D296" s="70" t="s">
        <v>565</v>
      </c>
      <c r="E296" s="73"/>
    </row>
    <row r="297" spans="1:5" x14ac:dyDescent="0.3">
      <c r="A297" s="77" t="s">
        <v>1852</v>
      </c>
      <c r="B297" s="69" t="s">
        <v>566</v>
      </c>
      <c r="C297" s="68">
        <v>13828346</v>
      </c>
      <c r="D297" s="70" t="s">
        <v>567</v>
      </c>
      <c r="E297" s="73"/>
    </row>
    <row r="298" spans="1:5" x14ac:dyDescent="0.3">
      <c r="A298" s="77" t="s">
        <v>1854</v>
      </c>
      <c r="B298" s="69" t="s">
        <v>568</v>
      </c>
      <c r="C298" s="68">
        <v>86208527</v>
      </c>
      <c r="D298" s="70" t="s">
        <v>569</v>
      </c>
      <c r="E298" s="73" t="s">
        <v>2263</v>
      </c>
    </row>
    <row r="299" spans="1:5" x14ac:dyDescent="0.3">
      <c r="A299" s="77" t="s">
        <v>1856</v>
      </c>
      <c r="B299" s="69" t="s">
        <v>570</v>
      </c>
      <c r="C299" s="68">
        <v>86208528</v>
      </c>
      <c r="D299" s="70" t="s">
        <v>571</v>
      </c>
      <c r="E299" s="73"/>
    </row>
    <row r="300" spans="1:5" x14ac:dyDescent="0.3">
      <c r="A300" s="77" t="s">
        <v>1858</v>
      </c>
      <c r="B300" s="69" t="s">
        <v>572</v>
      </c>
      <c r="C300" s="68">
        <v>86208529</v>
      </c>
      <c r="D300" s="70" t="s">
        <v>573</v>
      </c>
      <c r="E300" s="73"/>
    </row>
    <row r="301" spans="1:5" ht="26.4" x14ac:dyDescent="0.3">
      <c r="A301" s="77" t="s">
        <v>1860</v>
      </c>
      <c r="B301" s="69" t="s">
        <v>574</v>
      </c>
      <c r="C301" s="68">
        <v>71361690</v>
      </c>
      <c r="D301" s="70" t="s">
        <v>575</v>
      </c>
      <c r="E301" s="73"/>
    </row>
    <row r="302" spans="1:5" x14ac:dyDescent="0.3">
      <c r="A302" s="77" t="s">
        <v>1862</v>
      </c>
      <c r="B302" s="69" t="s">
        <v>576</v>
      </c>
      <c r="C302" s="68">
        <v>86208530</v>
      </c>
      <c r="D302" s="70" t="s">
        <v>577</v>
      </c>
      <c r="E302" s="73"/>
    </row>
    <row r="303" spans="1:5" x14ac:dyDescent="0.3">
      <c r="A303" s="77" t="s">
        <v>1864</v>
      </c>
      <c r="B303" s="69" t="s">
        <v>578</v>
      </c>
      <c r="C303" s="68">
        <v>86208531</v>
      </c>
      <c r="D303" s="70" t="s">
        <v>579</v>
      </c>
      <c r="E303" s="73"/>
    </row>
    <row r="304" spans="1:5" x14ac:dyDescent="0.3">
      <c r="A304" s="77" t="s">
        <v>1866</v>
      </c>
      <c r="B304" s="69" t="s">
        <v>580</v>
      </c>
      <c r="C304" s="68">
        <v>86208532</v>
      </c>
      <c r="D304" s="70" t="s">
        <v>581</v>
      </c>
      <c r="E304" s="73"/>
    </row>
    <row r="305" spans="1:5" x14ac:dyDescent="0.3">
      <c r="A305" s="77" t="s">
        <v>1868</v>
      </c>
      <c r="B305" s="69" t="s">
        <v>582</v>
      </c>
      <c r="C305" s="68">
        <v>86208533</v>
      </c>
      <c r="D305" s="70" t="s">
        <v>583</v>
      </c>
      <c r="E305" s="73"/>
    </row>
    <row r="306" spans="1:5" x14ac:dyDescent="0.3">
      <c r="A306" s="77" t="s">
        <v>1870</v>
      </c>
      <c r="B306" s="69" t="s">
        <v>584</v>
      </c>
      <c r="C306" s="68">
        <v>86208534</v>
      </c>
      <c r="D306" s="70" t="s">
        <v>585</v>
      </c>
      <c r="E306" s="73"/>
    </row>
    <row r="307" spans="1:5" x14ac:dyDescent="0.3">
      <c r="A307" s="77" t="s">
        <v>1872</v>
      </c>
      <c r="B307" s="69" t="s">
        <v>586</v>
      </c>
      <c r="C307" s="68">
        <v>86208535</v>
      </c>
      <c r="D307" s="70" t="s">
        <v>587</v>
      </c>
      <c r="E307" s="73"/>
    </row>
    <row r="308" spans="1:5" x14ac:dyDescent="0.3">
      <c r="A308" s="77" t="s">
        <v>1874</v>
      </c>
      <c r="B308" s="69" t="s">
        <v>588</v>
      </c>
      <c r="C308" s="68">
        <v>86208536</v>
      </c>
      <c r="D308" s="70" t="s">
        <v>589</v>
      </c>
      <c r="E308" s="73"/>
    </row>
    <row r="309" spans="1:5" x14ac:dyDescent="0.3">
      <c r="A309" s="77" t="s">
        <v>1876</v>
      </c>
      <c r="B309" s="69" t="s">
        <v>590</v>
      </c>
      <c r="C309" s="68">
        <v>14008914</v>
      </c>
      <c r="D309" s="70" t="s">
        <v>591</v>
      </c>
      <c r="E309" s="73"/>
    </row>
    <row r="310" spans="1:5" x14ac:dyDescent="0.3">
      <c r="A310" s="77" t="s">
        <v>1878</v>
      </c>
      <c r="B310" s="69" t="s">
        <v>592</v>
      </c>
      <c r="C310" s="68">
        <v>86208537</v>
      </c>
      <c r="D310" s="70" t="s">
        <v>593</v>
      </c>
      <c r="E310" s="73"/>
    </row>
    <row r="311" spans="1:5" x14ac:dyDescent="0.3">
      <c r="A311" s="77" t="s">
        <v>1880</v>
      </c>
      <c r="B311" s="69" t="s">
        <v>594</v>
      </c>
      <c r="C311" s="68">
        <v>86208538</v>
      </c>
      <c r="D311" s="70" t="s">
        <v>595</v>
      </c>
      <c r="E311" s="73"/>
    </row>
    <row r="312" spans="1:5" x14ac:dyDescent="0.3">
      <c r="A312" s="77" t="s">
        <v>1882</v>
      </c>
      <c r="B312" s="69" t="s">
        <v>596</v>
      </c>
      <c r="C312" s="68">
        <v>86208540</v>
      </c>
      <c r="D312" s="70" t="s">
        <v>597</v>
      </c>
      <c r="E312" s="73"/>
    </row>
    <row r="313" spans="1:5" x14ac:dyDescent="0.3">
      <c r="A313" s="77" t="s">
        <v>1884</v>
      </c>
      <c r="B313" s="69" t="s">
        <v>598</v>
      </c>
      <c r="C313" s="68">
        <v>86208541</v>
      </c>
      <c r="D313" s="70" t="s">
        <v>599</v>
      </c>
      <c r="E313" s="73"/>
    </row>
    <row r="314" spans="1:5" x14ac:dyDescent="0.3">
      <c r="A314" s="77" t="s">
        <v>1886</v>
      </c>
      <c r="B314" s="69" t="s">
        <v>600</v>
      </c>
      <c r="C314" s="68">
        <v>86208542</v>
      </c>
      <c r="D314" s="70" t="s">
        <v>601</v>
      </c>
      <c r="E314" s="73"/>
    </row>
    <row r="315" spans="1:5" x14ac:dyDescent="0.3">
      <c r="A315" s="77" t="s">
        <v>1888</v>
      </c>
      <c r="B315" s="69" t="s">
        <v>602</v>
      </c>
      <c r="C315" s="68">
        <v>86208543</v>
      </c>
      <c r="D315" s="70" t="s">
        <v>603</v>
      </c>
      <c r="E315" s="73"/>
    </row>
    <row r="316" spans="1:5" x14ac:dyDescent="0.3">
      <c r="A316" s="77" t="s">
        <v>1890</v>
      </c>
      <c r="B316" s="69" t="s">
        <v>604</v>
      </c>
      <c r="C316" s="68">
        <v>86208544</v>
      </c>
      <c r="D316" s="70" t="s">
        <v>605</v>
      </c>
      <c r="E316" s="73"/>
    </row>
    <row r="317" spans="1:5" x14ac:dyDescent="0.3">
      <c r="A317" s="77" t="s">
        <v>1892</v>
      </c>
      <c r="B317" s="69" t="s">
        <v>606</v>
      </c>
      <c r="C317" s="68">
        <v>86208545</v>
      </c>
      <c r="D317" s="70" t="s">
        <v>607</v>
      </c>
      <c r="E317" s="73"/>
    </row>
    <row r="318" spans="1:5" x14ac:dyDescent="0.3">
      <c r="A318" s="77" t="s">
        <v>1894</v>
      </c>
      <c r="B318" s="69" t="s">
        <v>608</v>
      </c>
      <c r="C318" s="68">
        <v>86208547</v>
      </c>
      <c r="D318" s="70" t="s">
        <v>609</v>
      </c>
      <c r="E318" s="73"/>
    </row>
    <row r="319" spans="1:5" x14ac:dyDescent="0.3">
      <c r="A319" s="77" t="s">
        <v>1896</v>
      </c>
      <c r="B319" s="69" t="s">
        <v>610</v>
      </c>
      <c r="C319" s="68">
        <v>86208549</v>
      </c>
      <c r="D319" s="70" t="s">
        <v>611</v>
      </c>
      <c r="E319" s="73"/>
    </row>
    <row r="320" spans="1:5" x14ac:dyDescent="0.3">
      <c r="A320" s="77" t="s">
        <v>1898</v>
      </c>
      <c r="B320" s="69" t="s">
        <v>612</v>
      </c>
      <c r="C320" s="68">
        <v>86208550</v>
      </c>
      <c r="D320" s="70" t="s">
        <v>613</v>
      </c>
      <c r="E320" s="73"/>
    </row>
    <row r="321" spans="1:5" x14ac:dyDescent="0.3">
      <c r="A321" s="77" t="s">
        <v>1900</v>
      </c>
      <c r="B321" s="69" t="s">
        <v>614</v>
      </c>
      <c r="C321" s="68">
        <v>57358122</v>
      </c>
      <c r="D321" s="70" t="s">
        <v>615</v>
      </c>
      <c r="E321" s="73" t="s">
        <v>2264</v>
      </c>
    </row>
    <row r="322" spans="1:5" x14ac:dyDescent="0.3">
      <c r="A322" s="77" t="s">
        <v>1902</v>
      </c>
      <c r="B322" s="69" t="s">
        <v>616</v>
      </c>
      <c r="C322" s="68">
        <v>86208551</v>
      </c>
      <c r="D322" s="70" t="s">
        <v>617</v>
      </c>
      <c r="E322" s="73"/>
    </row>
    <row r="323" spans="1:5" x14ac:dyDescent="0.3">
      <c r="A323" s="77" t="s">
        <v>1904</v>
      </c>
      <c r="B323" s="69" t="s">
        <v>618</v>
      </c>
      <c r="C323" s="68">
        <v>86208552</v>
      </c>
      <c r="D323" s="70" t="s">
        <v>619</v>
      </c>
      <c r="E323" s="73"/>
    </row>
    <row r="324" spans="1:5" x14ac:dyDescent="0.3">
      <c r="A324" s="77" t="s">
        <v>1906</v>
      </c>
      <c r="B324" s="69" t="s">
        <v>620</v>
      </c>
      <c r="C324" s="68">
        <v>86208553</v>
      </c>
      <c r="D324" s="70" t="s">
        <v>621</v>
      </c>
      <c r="E324" s="73"/>
    </row>
    <row r="325" spans="1:5" x14ac:dyDescent="0.3">
      <c r="A325" s="77" t="s">
        <v>1908</v>
      </c>
      <c r="B325" s="69" t="s">
        <v>622</v>
      </c>
      <c r="C325" s="68">
        <v>86208554</v>
      </c>
      <c r="D325" s="70" t="s">
        <v>623</v>
      </c>
      <c r="E325" s="73"/>
    </row>
    <row r="326" spans="1:5" x14ac:dyDescent="0.3">
      <c r="A326" s="77" t="s">
        <v>1910</v>
      </c>
      <c r="B326" s="69" t="s">
        <v>624</v>
      </c>
      <c r="C326" s="68">
        <v>86208444</v>
      </c>
      <c r="D326" s="70" t="s">
        <v>625</v>
      </c>
      <c r="E326" s="73"/>
    </row>
    <row r="327" spans="1:5" x14ac:dyDescent="0.3">
      <c r="A327" s="77" t="s">
        <v>1912</v>
      </c>
      <c r="B327" s="69" t="s">
        <v>626</v>
      </c>
      <c r="C327" s="68">
        <v>86208445</v>
      </c>
      <c r="D327" s="70" t="s">
        <v>627</v>
      </c>
      <c r="E327" s="73"/>
    </row>
    <row r="328" spans="1:5" x14ac:dyDescent="0.3">
      <c r="A328" s="77" t="s">
        <v>1914</v>
      </c>
      <c r="B328" s="69" t="s">
        <v>628</v>
      </c>
      <c r="C328" s="68">
        <v>86208446</v>
      </c>
      <c r="D328" s="70" t="s">
        <v>629</v>
      </c>
      <c r="E328" s="73"/>
    </row>
    <row r="329" spans="1:5" ht="26.4" x14ac:dyDescent="0.3">
      <c r="A329" s="77" t="s">
        <v>1916</v>
      </c>
      <c r="B329" s="69" t="s">
        <v>630</v>
      </c>
      <c r="C329" s="68">
        <v>22833472</v>
      </c>
      <c r="D329" s="70" t="s">
        <v>631</v>
      </c>
      <c r="E329" s="73"/>
    </row>
    <row r="330" spans="1:5" x14ac:dyDescent="0.3">
      <c r="A330" s="77" t="s">
        <v>1918</v>
      </c>
      <c r="B330" s="69" t="s">
        <v>632</v>
      </c>
      <c r="C330" s="68">
        <v>86208447</v>
      </c>
      <c r="D330" s="70" t="s">
        <v>633</v>
      </c>
      <c r="E330" s="73"/>
    </row>
    <row r="331" spans="1:5" x14ac:dyDescent="0.3">
      <c r="A331" s="77" t="s">
        <v>1920</v>
      </c>
      <c r="B331" s="69" t="s">
        <v>634</v>
      </c>
      <c r="C331" s="68">
        <v>86208448</v>
      </c>
      <c r="D331" s="70" t="s">
        <v>635</v>
      </c>
      <c r="E331" s="73"/>
    </row>
    <row r="332" spans="1:5" x14ac:dyDescent="0.3">
      <c r="A332" s="77" t="s">
        <v>1922</v>
      </c>
      <c r="B332" s="69" t="s">
        <v>636</v>
      </c>
      <c r="C332" s="68">
        <v>86208449</v>
      </c>
      <c r="D332" s="70" t="s">
        <v>637</v>
      </c>
      <c r="E332" s="73"/>
    </row>
    <row r="333" spans="1:5" x14ac:dyDescent="0.3">
      <c r="A333" s="77" t="s">
        <v>1924</v>
      </c>
      <c r="B333" s="69" t="s">
        <v>638</v>
      </c>
      <c r="C333" s="68">
        <v>86208450</v>
      </c>
      <c r="D333" s="70" t="s">
        <v>639</v>
      </c>
      <c r="E333" s="73"/>
    </row>
    <row r="334" spans="1:5" x14ac:dyDescent="0.3">
      <c r="A334" s="77" t="s">
        <v>1926</v>
      </c>
      <c r="B334" s="69" t="s">
        <v>640</v>
      </c>
      <c r="C334" s="68">
        <v>86208451</v>
      </c>
      <c r="D334" s="70" t="s">
        <v>641</v>
      </c>
      <c r="E334" s="73"/>
    </row>
    <row r="335" spans="1:5" x14ac:dyDescent="0.3">
      <c r="A335" s="77" t="s">
        <v>1928</v>
      </c>
      <c r="B335" s="69" t="s">
        <v>642</v>
      </c>
      <c r="C335" s="68">
        <v>14149412</v>
      </c>
      <c r="D335" s="70" t="s">
        <v>643</v>
      </c>
      <c r="E335" s="73"/>
    </row>
    <row r="336" spans="1:5" x14ac:dyDescent="0.3">
      <c r="A336" s="77" t="s">
        <v>1930</v>
      </c>
      <c r="B336" s="69" t="s">
        <v>644</v>
      </c>
      <c r="C336" s="68">
        <v>86208452</v>
      </c>
      <c r="D336" s="70" t="s">
        <v>645</v>
      </c>
      <c r="E336" s="73"/>
    </row>
    <row r="337" spans="1:5" ht="26.4" x14ac:dyDescent="0.3">
      <c r="A337" s="77" t="s">
        <v>1932</v>
      </c>
      <c r="B337" s="69" t="s">
        <v>646</v>
      </c>
      <c r="C337" s="68">
        <v>71361689</v>
      </c>
      <c r="D337" s="70" t="s">
        <v>647</v>
      </c>
      <c r="E337" s="73" t="s">
        <v>2265</v>
      </c>
    </row>
    <row r="338" spans="1:5" x14ac:dyDescent="0.3">
      <c r="A338" s="77" t="s">
        <v>1934</v>
      </c>
      <c r="B338" s="69" t="s">
        <v>648</v>
      </c>
      <c r="C338" s="68">
        <v>86208453</v>
      </c>
      <c r="D338" s="70" t="s">
        <v>649</v>
      </c>
      <c r="E338" s="73"/>
    </row>
    <row r="339" spans="1:5" x14ac:dyDescent="0.3">
      <c r="A339" s="77" t="s">
        <v>1936</v>
      </c>
      <c r="B339" s="69" t="s">
        <v>650</v>
      </c>
      <c r="C339" s="68">
        <v>13766703</v>
      </c>
      <c r="D339" s="70" t="s">
        <v>651</v>
      </c>
      <c r="E339" s="73"/>
    </row>
    <row r="340" spans="1:5" x14ac:dyDescent="0.3">
      <c r="A340" s="77" t="s">
        <v>1938</v>
      </c>
      <c r="B340" s="69" t="s">
        <v>652</v>
      </c>
      <c r="C340" s="68">
        <v>86208454</v>
      </c>
      <c r="D340" s="70" t="s">
        <v>653</v>
      </c>
      <c r="E340" s="73"/>
    </row>
    <row r="341" spans="1:5" x14ac:dyDescent="0.3">
      <c r="A341" s="77" t="s">
        <v>1940</v>
      </c>
      <c r="B341" s="69" t="s">
        <v>654</v>
      </c>
      <c r="C341" s="68">
        <v>86208455</v>
      </c>
      <c r="D341" s="70" t="s">
        <v>655</v>
      </c>
      <c r="E341" s="73"/>
    </row>
    <row r="342" spans="1:5" x14ac:dyDescent="0.3">
      <c r="A342" s="77" t="s">
        <v>1942</v>
      </c>
      <c r="B342" s="69" t="s">
        <v>656</v>
      </c>
      <c r="C342" s="68">
        <v>86208456</v>
      </c>
      <c r="D342" s="70" t="s">
        <v>657</v>
      </c>
      <c r="E342" s="73"/>
    </row>
    <row r="343" spans="1:5" x14ac:dyDescent="0.3">
      <c r="A343" s="77" t="s">
        <v>1944</v>
      </c>
      <c r="B343" s="69" t="s">
        <v>658</v>
      </c>
      <c r="C343" s="68">
        <v>86208457</v>
      </c>
      <c r="D343" s="70" t="s">
        <v>659</v>
      </c>
      <c r="E343" s="73"/>
    </row>
    <row r="344" spans="1:5" x14ac:dyDescent="0.3">
      <c r="A344" s="77" t="s">
        <v>1946</v>
      </c>
      <c r="B344" s="69" t="s">
        <v>660</v>
      </c>
      <c r="C344" s="68">
        <v>37454</v>
      </c>
      <c r="D344" s="70" t="s">
        <v>661</v>
      </c>
      <c r="E344" s="73"/>
    </row>
    <row r="345" spans="1:5" x14ac:dyDescent="0.3">
      <c r="A345" s="77" t="s">
        <v>1948</v>
      </c>
      <c r="B345" s="69" t="s">
        <v>662</v>
      </c>
      <c r="C345" s="68">
        <v>86208458</v>
      </c>
      <c r="D345" s="70" t="s">
        <v>663</v>
      </c>
      <c r="E345" s="73"/>
    </row>
    <row r="346" spans="1:5" x14ac:dyDescent="0.3">
      <c r="A346" s="77" t="s">
        <v>1950</v>
      </c>
      <c r="B346" s="69" t="s">
        <v>664</v>
      </c>
      <c r="C346" s="68">
        <v>86208459</v>
      </c>
      <c r="D346" s="70" t="s">
        <v>665</v>
      </c>
      <c r="E346" s="73"/>
    </row>
    <row r="347" spans="1:5" x14ac:dyDescent="0.3">
      <c r="A347" s="77" t="s">
        <v>1952</v>
      </c>
      <c r="B347" s="69" t="s">
        <v>666</v>
      </c>
      <c r="C347" s="68">
        <v>86208460</v>
      </c>
      <c r="D347" s="70" t="s">
        <v>667</v>
      </c>
      <c r="E347" s="73"/>
    </row>
    <row r="348" spans="1:5" x14ac:dyDescent="0.3">
      <c r="A348" s="77" t="s">
        <v>1954</v>
      </c>
      <c r="B348" s="69" t="s">
        <v>668</v>
      </c>
      <c r="C348" s="68">
        <v>86208461</v>
      </c>
      <c r="D348" s="70" t="s">
        <v>669</v>
      </c>
      <c r="E348" s="73"/>
    </row>
    <row r="349" spans="1:5" x14ac:dyDescent="0.3">
      <c r="A349" s="77" t="s">
        <v>1956</v>
      </c>
      <c r="B349" s="69" t="s">
        <v>670</v>
      </c>
      <c r="C349" s="68">
        <v>86208462</v>
      </c>
      <c r="D349" s="70" t="s">
        <v>671</v>
      </c>
      <c r="E349" s="73"/>
    </row>
    <row r="350" spans="1:5" x14ac:dyDescent="0.3">
      <c r="A350" s="77" t="s">
        <v>1958</v>
      </c>
      <c r="B350" s="69" t="s">
        <v>672</v>
      </c>
      <c r="C350" s="68">
        <v>86208463</v>
      </c>
      <c r="D350" s="70" t="s">
        <v>673</v>
      </c>
      <c r="E350" s="73"/>
    </row>
    <row r="351" spans="1:5" x14ac:dyDescent="0.3">
      <c r="A351" s="77" t="s">
        <v>1960</v>
      </c>
      <c r="B351" s="69" t="s">
        <v>674</v>
      </c>
      <c r="C351" s="68">
        <v>86208464</v>
      </c>
      <c r="D351" s="70" t="s">
        <v>675</v>
      </c>
      <c r="E351" s="73"/>
    </row>
    <row r="352" spans="1:5" x14ac:dyDescent="0.3">
      <c r="A352" s="77" t="s">
        <v>1962</v>
      </c>
      <c r="B352" s="69" t="s">
        <v>676</v>
      </c>
      <c r="C352" s="68">
        <v>86208465</v>
      </c>
      <c r="D352" s="70" t="s">
        <v>677</v>
      </c>
      <c r="E352" s="73"/>
    </row>
    <row r="353" spans="1:5" x14ac:dyDescent="0.3">
      <c r="A353" s="77" t="s">
        <v>1964</v>
      </c>
      <c r="B353" s="69" t="s">
        <v>678</v>
      </c>
      <c r="C353" s="68">
        <v>86208466</v>
      </c>
      <c r="D353" s="70" t="s">
        <v>679</v>
      </c>
      <c r="E353" s="73"/>
    </row>
    <row r="354" spans="1:5" x14ac:dyDescent="0.3">
      <c r="A354" s="77" t="s">
        <v>1966</v>
      </c>
      <c r="B354" s="69" t="s">
        <v>680</v>
      </c>
      <c r="C354" s="68">
        <v>86208467</v>
      </c>
      <c r="D354" s="70" t="s">
        <v>681</v>
      </c>
      <c r="E354" s="73"/>
    </row>
    <row r="355" spans="1:5" x14ac:dyDescent="0.3">
      <c r="A355" s="77" t="s">
        <v>1968</v>
      </c>
      <c r="B355" s="69" t="s">
        <v>682</v>
      </c>
      <c r="C355" s="68">
        <v>86208468</v>
      </c>
      <c r="D355" s="70" t="s">
        <v>683</v>
      </c>
      <c r="E355" s="73"/>
    </row>
    <row r="356" spans="1:5" x14ac:dyDescent="0.3">
      <c r="A356" s="77" t="s">
        <v>1970</v>
      </c>
      <c r="B356" s="69" t="s">
        <v>684</v>
      </c>
      <c r="C356" s="68">
        <v>86208469</v>
      </c>
      <c r="D356" s="70" t="s">
        <v>685</v>
      </c>
      <c r="E356" s="73"/>
    </row>
    <row r="357" spans="1:5" x14ac:dyDescent="0.3">
      <c r="A357" s="77" t="s">
        <v>1972</v>
      </c>
      <c r="B357" s="69" t="s">
        <v>686</v>
      </c>
      <c r="C357" s="68">
        <v>86208470</v>
      </c>
      <c r="D357" s="70" t="s">
        <v>687</v>
      </c>
      <c r="E357" s="73"/>
    </row>
    <row r="358" spans="1:5" x14ac:dyDescent="0.3">
      <c r="A358" s="77" t="s">
        <v>1974</v>
      </c>
      <c r="B358" s="69" t="s">
        <v>688</v>
      </c>
      <c r="C358" s="68">
        <v>73555749</v>
      </c>
      <c r="D358" s="70" t="s">
        <v>689</v>
      </c>
      <c r="E358" s="73"/>
    </row>
    <row r="359" spans="1:5" x14ac:dyDescent="0.3">
      <c r="A359" s="77" t="s">
        <v>1976</v>
      </c>
      <c r="B359" s="69" t="s">
        <v>690</v>
      </c>
      <c r="C359" s="68">
        <v>86208471</v>
      </c>
      <c r="D359" s="70" t="s">
        <v>691</v>
      </c>
      <c r="E359" s="73"/>
    </row>
    <row r="360" spans="1:5" x14ac:dyDescent="0.3">
      <c r="A360" s="77" t="s">
        <v>1978</v>
      </c>
      <c r="B360" s="69" t="s">
        <v>692</v>
      </c>
      <c r="C360" s="68">
        <v>86208472</v>
      </c>
      <c r="D360" s="70" t="s">
        <v>693</v>
      </c>
      <c r="E360" s="73"/>
    </row>
    <row r="361" spans="1:5" x14ac:dyDescent="0.3">
      <c r="A361" s="77" t="s">
        <v>1980</v>
      </c>
      <c r="B361" s="69" t="s">
        <v>694</v>
      </c>
      <c r="C361" s="68">
        <v>86208473</v>
      </c>
      <c r="D361" s="70" t="s">
        <v>695</v>
      </c>
      <c r="E361" s="73"/>
    </row>
    <row r="362" spans="1:5" x14ac:dyDescent="0.3">
      <c r="A362" s="77" t="s">
        <v>1982</v>
      </c>
      <c r="B362" s="69" t="s">
        <v>216</v>
      </c>
      <c r="C362" s="68">
        <v>46174052</v>
      </c>
      <c r="D362" s="70" t="s">
        <v>217</v>
      </c>
      <c r="E362" s="73"/>
    </row>
    <row r="363" spans="1:5" x14ac:dyDescent="0.3">
      <c r="A363" s="77" t="s">
        <v>1984</v>
      </c>
      <c r="B363" s="69" t="s">
        <v>696</v>
      </c>
      <c r="C363" s="68">
        <v>86208474</v>
      </c>
      <c r="D363" s="70" t="s">
        <v>697</v>
      </c>
      <c r="E363" s="73"/>
    </row>
    <row r="364" spans="1:5" x14ac:dyDescent="0.3">
      <c r="A364" s="77" t="s">
        <v>1986</v>
      </c>
      <c r="B364" s="69" t="s">
        <v>698</v>
      </c>
      <c r="C364" s="68">
        <v>86208475</v>
      </c>
      <c r="D364" s="70" t="s">
        <v>699</v>
      </c>
      <c r="E364" s="73"/>
    </row>
    <row r="365" spans="1:5" x14ac:dyDescent="0.3">
      <c r="A365" s="77" t="s">
        <v>1988</v>
      </c>
      <c r="B365" s="69" t="s">
        <v>700</v>
      </c>
      <c r="C365" s="68">
        <v>14149411</v>
      </c>
      <c r="D365" s="70" t="s">
        <v>701</v>
      </c>
      <c r="E365" s="73"/>
    </row>
    <row r="366" spans="1:5" x14ac:dyDescent="0.3">
      <c r="A366" s="77" t="s">
        <v>1990</v>
      </c>
      <c r="B366" s="69" t="s">
        <v>702</v>
      </c>
      <c r="C366" s="68">
        <v>86208476</v>
      </c>
      <c r="D366" s="70" t="s">
        <v>703</v>
      </c>
      <c r="E366" s="73"/>
    </row>
    <row r="367" spans="1:5" x14ac:dyDescent="0.3">
      <c r="A367" s="77" t="s">
        <v>1992</v>
      </c>
      <c r="B367" s="69" t="s">
        <v>704</v>
      </c>
      <c r="C367" s="68">
        <v>86208477</v>
      </c>
      <c r="D367" s="70" t="s">
        <v>705</v>
      </c>
      <c r="E367" s="73"/>
    </row>
    <row r="368" spans="1:5" x14ac:dyDescent="0.3">
      <c r="A368" s="77" t="s">
        <v>1994</v>
      </c>
      <c r="B368" s="69" t="s">
        <v>706</v>
      </c>
      <c r="C368" s="68">
        <v>86208478</v>
      </c>
      <c r="D368" s="70" t="s">
        <v>707</v>
      </c>
      <c r="E368" s="73"/>
    </row>
    <row r="369" spans="1:5" ht="26.4" x14ac:dyDescent="0.3">
      <c r="A369" s="77" t="s">
        <v>1996</v>
      </c>
      <c r="B369" s="69" t="s">
        <v>714</v>
      </c>
      <c r="C369" s="68">
        <v>53485723</v>
      </c>
      <c r="D369" s="70" t="s">
        <v>715</v>
      </c>
      <c r="E369" s="73" t="s">
        <v>2266</v>
      </c>
    </row>
    <row r="370" spans="1:5" x14ac:dyDescent="0.3">
      <c r="A370" s="77" t="s">
        <v>1998</v>
      </c>
      <c r="B370" s="69" t="s">
        <v>716</v>
      </c>
      <c r="C370" s="68">
        <v>86208479</v>
      </c>
      <c r="D370" s="70" t="s">
        <v>717</v>
      </c>
      <c r="E370" s="73"/>
    </row>
    <row r="371" spans="1:5" x14ac:dyDescent="0.3">
      <c r="A371" s="77" t="s">
        <v>2000</v>
      </c>
      <c r="B371" s="69" t="s">
        <v>718</v>
      </c>
      <c r="C371" s="68">
        <v>13847957</v>
      </c>
      <c r="D371" s="70" t="s">
        <v>719</v>
      </c>
      <c r="E371" s="73" t="s">
        <v>2267</v>
      </c>
    </row>
    <row r="372" spans="1:5" x14ac:dyDescent="0.3">
      <c r="A372" s="77" t="s">
        <v>2002</v>
      </c>
      <c r="B372" s="69" t="s">
        <v>726</v>
      </c>
      <c r="C372" s="68">
        <v>71363036</v>
      </c>
      <c r="D372" s="70" t="s">
        <v>727</v>
      </c>
      <c r="E372" s="73"/>
    </row>
    <row r="373" spans="1:5" x14ac:dyDescent="0.3">
      <c r="A373" s="77" t="s">
        <v>2004</v>
      </c>
      <c r="B373" s="69" t="s">
        <v>732</v>
      </c>
      <c r="C373" s="68">
        <v>72941819</v>
      </c>
      <c r="D373" s="70" t="s">
        <v>733</v>
      </c>
      <c r="E373" s="73"/>
    </row>
    <row r="374" spans="1:5" x14ac:dyDescent="0.3">
      <c r="A374" s="77" t="s">
        <v>2006</v>
      </c>
      <c r="B374" s="69" t="s">
        <v>734</v>
      </c>
      <c r="C374" s="68">
        <v>72941820</v>
      </c>
      <c r="D374" s="70" t="s">
        <v>735</v>
      </c>
      <c r="E374" s="73"/>
    </row>
    <row r="375" spans="1:5" x14ac:dyDescent="0.3">
      <c r="A375" s="77" t="s">
        <v>2008</v>
      </c>
      <c r="B375" s="69" t="s">
        <v>738</v>
      </c>
      <c r="C375" s="68">
        <v>72941821</v>
      </c>
      <c r="D375" s="70" t="s">
        <v>739</v>
      </c>
      <c r="E375" s="73"/>
    </row>
    <row r="376" spans="1:5" x14ac:dyDescent="0.3">
      <c r="A376" s="77" t="s">
        <v>2010</v>
      </c>
      <c r="B376" s="69" t="s">
        <v>778</v>
      </c>
      <c r="C376" s="68">
        <v>72941822</v>
      </c>
      <c r="D376" s="70" t="s">
        <v>779</v>
      </c>
      <c r="E376" s="73"/>
    </row>
    <row r="377" spans="1:5" x14ac:dyDescent="0.3">
      <c r="A377" s="77" t="s">
        <v>2012</v>
      </c>
      <c r="B377" s="69" t="s">
        <v>780</v>
      </c>
      <c r="C377" s="68">
        <v>53485722</v>
      </c>
      <c r="D377" s="70" t="s">
        <v>781</v>
      </c>
      <c r="E377" s="73" t="s">
        <v>2268</v>
      </c>
    </row>
    <row r="378" spans="1:5" x14ac:dyDescent="0.3">
      <c r="A378" s="77" t="s">
        <v>2014</v>
      </c>
      <c r="B378" s="69" t="s">
        <v>794</v>
      </c>
      <c r="C378" s="68">
        <v>16212145</v>
      </c>
      <c r="D378" s="70" t="s">
        <v>795</v>
      </c>
      <c r="E378" s="73" t="s">
        <v>2269</v>
      </c>
    </row>
    <row r="379" spans="1:5" x14ac:dyDescent="0.3">
      <c r="A379" s="77" t="s">
        <v>1372</v>
      </c>
      <c r="B379" s="69" t="s">
        <v>810</v>
      </c>
      <c r="C379" s="68">
        <v>17921073</v>
      </c>
      <c r="D379" s="70" t="s">
        <v>811</v>
      </c>
      <c r="E379" s="73"/>
    </row>
    <row r="380" spans="1:5" x14ac:dyDescent="0.3">
      <c r="A380" s="77" t="s">
        <v>1376</v>
      </c>
      <c r="B380" s="69" t="s">
        <v>710</v>
      </c>
      <c r="C380" s="68">
        <v>39506</v>
      </c>
      <c r="D380" s="70" t="s">
        <v>711</v>
      </c>
      <c r="E380" s="73" t="s">
        <v>2236</v>
      </c>
    </row>
    <row r="381" spans="1:5" x14ac:dyDescent="0.3">
      <c r="A381" s="77" t="s">
        <v>1378</v>
      </c>
      <c r="B381" s="69" t="s">
        <v>218</v>
      </c>
      <c r="C381" s="68">
        <v>3465096</v>
      </c>
      <c r="D381" s="70" t="s">
        <v>219</v>
      </c>
      <c r="E381" s="73"/>
    </row>
    <row r="382" spans="1:5" x14ac:dyDescent="0.3">
      <c r="A382" s="77" t="s">
        <v>1380</v>
      </c>
      <c r="B382" s="69" t="s">
        <v>819</v>
      </c>
      <c r="C382" s="68">
        <v>92339</v>
      </c>
      <c r="D382" s="70" t="s">
        <v>1381</v>
      </c>
      <c r="E382" s="73"/>
    </row>
    <row r="383" spans="1:5" x14ac:dyDescent="0.3">
      <c r="A383" s="77" t="s">
        <v>1383</v>
      </c>
      <c r="B383" s="69" t="s">
        <v>220</v>
      </c>
      <c r="C383" s="68">
        <v>12073147</v>
      </c>
      <c r="D383" s="70" t="s">
        <v>221</v>
      </c>
      <c r="E383" s="73"/>
    </row>
    <row r="384" spans="1:5" ht="26.4" x14ac:dyDescent="0.3">
      <c r="A384" s="77" t="s">
        <v>1391</v>
      </c>
      <c r="B384" s="69" t="s">
        <v>831</v>
      </c>
      <c r="C384" s="76" t="s">
        <v>1240</v>
      </c>
      <c r="D384" s="70" t="s">
        <v>1392</v>
      </c>
      <c r="E384" s="73"/>
    </row>
    <row r="385" spans="1:5" x14ac:dyDescent="0.3">
      <c r="A385" s="77" t="s">
        <v>1397</v>
      </c>
      <c r="B385" s="69" t="s">
        <v>849</v>
      </c>
      <c r="C385" s="68">
        <v>85835405</v>
      </c>
      <c r="D385" s="70" t="s">
        <v>850</v>
      </c>
      <c r="E385" s="73"/>
    </row>
    <row r="386" spans="1:5" x14ac:dyDescent="0.3">
      <c r="A386" s="77" t="s">
        <v>1399</v>
      </c>
      <c r="B386" s="69" t="s">
        <v>222</v>
      </c>
      <c r="C386" s="68">
        <v>185745</v>
      </c>
      <c r="D386" s="70" t="s">
        <v>223</v>
      </c>
      <c r="E386" s="73"/>
    </row>
    <row r="387" spans="1:5" x14ac:dyDescent="0.3">
      <c r="A387" s="77" t="s">
        <v>1188</v>
      </c>
      <c r="B387" s="69" t="s">
        <v>224</v>
      </c>
      <c r="C387" s="68">
        <v>95170</v>
      </c>
      <c r="D387" s="70" t="s">
        <v>225</v>
      </c>
      <c r="E387" s="73" t="s">
        <v>2270</v>
      </c>
    </row>
    <row r="388" spans="1:5" x14ac:dyDescent="0.3">
      <c r="A388" s="77" t="s">
        <v>1413</v>
      </c>
      <c r="B388" s="69" t="s">
        <v>754</v>
      </c>
      <c r="C388" s="68">
        <v>100907</v>
      </c>
      <c r="D388" s="70" t="s">
        <v>755</v>
      </c>
      <c r="E388" s="73"/>
    </row>
    <row r="389" spans="1:5" x14ac:dyDescent="0.3">
      <c r="A389" s="77" t="s">
        <v>1437</v>
      </c>
      <c r="B389" s="69" t="s">
        <v>226</v>
      </c>
      <c r="C389" s="68">
        <v>36159</v>
      </c>
      <c r="D389" s="70" t="s">
        <v>227</v>
      </c>
      <c r="E389" s="73" t="s">
        <v>2271</v>
      </c>
    </row>
    <row r="390" spans="1:5" x14ac:dyDescent="0.3">
      <c r="A390" s="77" t="s">
        <v>1439</v>
      </c>
      <c r="B390" s="69" t="s">
        <v>851</v>
      </c>
      <c r="C390" s="76" t="s">
        <v>1240</v>
      </c>
      <c r="D390" s="70" t="s">
        <v>852</v>
      </c>
      <c r="E390" s="73"/>
    </row>
    <row r="391" spans="1:5" x14ac:dyDescent="0.3">
      <c r="A391" s="77" t="s">
        <v>1445</v>
      </c>
      <c r="B391" s="69" t="s">
        <v>859</v>
      </c>
      <c r="C391" s="76" t="s">
        <v>1240</v>
      </c>
      <c r="D391" s="70" t="s">
        <v>860</v>
      </c>
      <c r="E391" s="73"/>
    </row>
    <row r="392" spans="1:5" ht="26.4" x14ac:dyDescent="0.3">
      <c r="A392" s="77" t="s">
        <v>1451</v>
      </c>
      <c r="B392" s="69" t="s">
        <v>901</v>
      </c>
      <c r="C392" s="68">
        <v>45472</v>
      </c>
      <c r="D392" s="70" t="s">
        <v>902</v>
      </c>
      <c r="E392" s="73" t="s">
        <v>2272</v>
      </c>
    </row>
    <row r="393" spans="1:5" x14ac:dyDescent="0.3">
      <c r="A393" s="77" t="s">
        <v>1455</v>
      </c>
      <c r="B393" s="69" t="s">
        <v>815</v>
      </c>
      <c r="C393" s="68">
        <v>45472</v>
      </c>
      <c r="D393" s="70" t="s">
        <v>816</v>
      </c>
      <c r="E393" s="73" t="s">
        <v>2272</v>
      </c>
    </row>
    <row r="394" spans="1:5" x14ac:dyDescent="0.3">
      <c r="A394" s="77" t="s">
        <v>1459</v>
      </c>
      <c r="B394" s="69" t="s">
        <v>228</v>
      </c>
      <c r="C394" s="68">
        <v>15509891</v>
      </c>
      <c r="D394" s="70" t="s">
        <v>229</v>
      </c>
      <c r="E394" s="73"/>
    </row>
    <row r="395" spans="1:5" x14ac:dyDescent="0.3">
      <c r="A395" s="77" t="s">
        <v>1469</v>
      </c>
      <c r="B395" s="69" t="s">
        <v>910</v>
      </c>
      <c r="C395" s="68">
        <v>3290414</v>
      </c>
      <c r="D395" s="70" t="s">
        <v>911</v>
      </c>
      <c r="E395" s="73"/>
    </row>
    <row r="396" spans="1:5" x14ac:dyDescent="0.3">
      <c r="A396" s="77" t="s">
        <v>1485</v>
      </c>
      <c r="B396" s="69" t="s">
        <v>230</v>
      </c>
      <c r="C396" s="68">
        <v>155166</v>
      </c>
      <c r="D396" s="70" t="s">
        <v>231</v>
      </c>
      <c r="E396" s="73" t="s">
        <v>2273</v>
      </c>
    </row>
    <row r="397" spans="1:5" ht="26.4" x14ac:dyDescent="0.3">
      <c r="A397" s="77" t="s">
        <v>1198</v>
      </c>
      <c r="B397" s="69" t="s">
        <v>232</v>
      </c>
      <c r="C397" s="68">
        <v>96165</v>
      </c>
      <c r="D397" s="70" t="s">
        <v>233</v>
      </c>
      <c r="E397" s="73" t="s">
        <v>2274</v>
      </c>
    </row>
    <row r="398" spans="1:5" x14ac:dyDescent="0.3">
      <c r="A398" s="77" t="s">
        <v>1489</v>
      </c>
      <c r="B398" s="69" t="s">
        <v>855</v>
      </c>
      <c r="C398" s="68">
        <v>3034400</v>
      </c>
      <c r="D398" s="70" t="s">
        <v>856</v>
      </c>
      <c r="E398" s="73"/>
    </row>
    <row r="399" spans="1:5" x14ac:dyDescent="0.3">
      <c r="A399" s="77" t="s">
        <v>1200</v>
      </c>
      <c r="B399" s="69" t="s">
        <v>234</v>
      </c>
      <c r="C399" s="68">
        <v>13283773</v>
      </c>
      <c r="D399" s="70" t="s">
        <v>235</v>
      </c>
      <c r="E399" s="73" t="s">
        <v>2275</v>
      </c>
    </row>
    <row r="400" spans="1:5" x14ac:dyDescent="0.3">
      <c r="A400" s="77" t="s">
        <v>1202</v>
      </c>
      <c r="B400" s="69" t="s">
        <v>49</v>
      </c>
      <c r="C400" s="68">
        <v>37483</v>
      </c>
      <c r="D400" s="70" t="s">
        <v>50</v>
      </c>
      <c r="E400" s="71" t="s">
        <v>2276</v>
      </c>
    </row>
    <row r="401" spans="1:5" x14ac:dyDescent="0.3">
      <c r="A401" s="77" t="s">
        <v>1523</v>
      </c>
      <c r="B401" s="69" t="s">
        <v>933</v>
      </c>
      <c r="C401" s="68">
        <v>3086109</v>
      </c>
      <c r="D401" s="70" t="s">
        <v>1524</v>
      </c>
      <c r="E401" s="73"/>
    </row>
    <row r="402" spans="1:5" x14ac:dyDescent="0.3">
      <c r="A402" s="77" t="s">
        <v>1530</v>
      </c>
      <c r="B402" s="69" t="s">
        <v>247</v>
      </c>
      <c r="C402" s="68">
        <v>15738105</v>
      </c>
      <c r="D402" s="70" t="s">
        <v>248</v>
      </c>
      <c r="E402" s="71"/>
    </row>
    <row r="403" spans="1:5" x14ac:dyDescent="0.3">
      <c r="A403" s="77" t="s">
        <v>1555</v>
      </c>
      <c r="B403" s="69" t="s">
        <v>972</v>
      </c>
      <c r="C403" s="68">
        <v>6537506</v>
      </c>
      <c r="D403" s="70" t="s">
        <v>973</v>
      </c>
      <c r="E403" s="73" t="s">
        <v>2277</v>
      </c>
    </row>
    <row r="404" spans="1:5" x14ac:dyDescent="0.3">
      <c r="A404" s="77" t="s">
        <v>1575</v>
      </c>
      <c r="B404" s="69" t="s">
        <v>249</v>
      </c>
      <c r="C404" s="68">
        <v>13283771</v>
      </c>
      <c r="D404" s="70" t="s">
        <v>250</v>
      </c>
      <c r="E404" s="71"/>
    </row>
    <row r="405" spans="1:5" ht="26.4" x14ac:dyDescent="0.3">
      <c r="A405" s="77" t="s">
        <v>2035</v>
      </c>
      <c r="B405" s="69" t="s">
        <v>460</v>
      </c>
      <c r="C405" s="68">
        <v>138395011</v>
      </c>
      <c r="D405" s="70" t="s">
        <v>461</v>
      </c>
      <c r="E405" s="73" t="s">
        <v>2278</v>
      </c>
    </row>
    <row r="406" spans="1:5" x14ac:dyDescent="0.3">
      <c r="A406" s="77" t="s">
        <v>1138</v>
      </c>
      <c r="B406" s="69" t="s">
        <v>708</v>
      </c>
      <c r="C406" s="68">
        <v>14034</v>
      </c>
      <c r="D406" s="70" t="s">
        <v>709</v>
      </c>
      <c r="E406" s="73"/>
    </row>
    <row r="407" spans="1:5" x14ac:dyDescent="0.3">
      <c r="A407" s="77" t="s">
        <v>1098</v>
      </c>
      <c r="B407" s="69" t="s">
        <v>25</v>
      </c>
      <c r="C407" s="68">
        <v>8295</v>
      </c>
      <c r="D407" s="70" t="s">
        <v>82</v>
      </c>
      <c r="E407" s="73" t="s">
        <v>2279</v>
      </c>
    </row>
    <row r="408" spans="1:5" x14ac:dyDescent="0.3">
      <c r="A408" s="77" t="s">
        <v>1100</v>
      </c>
      <c r="B408" s="69" t="s">
        <v>47</v>
      </c>
      <c r="C408" s="68">
        <v>8296</v>
      </c>
      <c r="D408" s="70" t="s">
        <v>48</v>
      </c>
      <c r="E408" s="73"/>
    </row>
    <row r="409" spans="1:5" ht="39.6" x14ac:dyDescent="0.3">
      <c r="A409" s="77" t="s">
        <v>1623</v>
      </c>
      <c r="B409" s="69" t="s">
        <v>730</v>
      </c>
      <c r="C409" s="68">
        <v>14150257</v>
      </c>
      <c r="D409" s="70" t="s">
        <v>731</v>
      </c>
      <c r="E409" s="73"/>
    </row>
    <row r="410" spans="1:5" x14ac:dyDescent="0.3">
      <c r="A410" s="77" t="s">
        <v>1108</v>
      </c>
      <c r="B410" s="69" t="s">
        <v>111</v>
      </c>
      <c r="C410" s="68">
        <v>31356</v>
      </c>
      <c r="D410" s="70" t="s">
        <v>112</v>
      </c>
      <c r="E410" s="73" t="s">
        <v>2280</v>
      </c>
    </row>
    <row r="411" spans="1:5" x14ac:dyDescent="0.3">
      <c r="A411" s="77" t="s">
        <v>1223</v>
      </c>
      <c r="B411" s="69" t="s">
        <v>26</v>
      </c>
      <c r="C411" s="68">
        <v>26176</v>
      </c>
      <c r="D411" s="70" t="s">
        <v>132</v>
      </c>
      <c r="E411" s="73" t="s">
        <v>2281</v>
      </c>
    </row>
    <row r="412" spans="1:5" x14ac:dyDescent="0.3">
      <c r="A412" s="77" t="s">
        <v>1225</v>
      </c>
      <c r="B412" s="69" t="s">
        <v>27</v>
      </c>
      <c r="C412" s="68">
        <v>26177</v>
      </c>
      <c r="D412" s="70" t="s">
        <v>133</v>
      </c>
      <c r="E412" s="73" t="s">
        <v>2282</v>
      </c>
    </row>
    <row r="413" spans="1:5" ht="26.4" x14ac:dyDescent="0.3">
      <c r="A413" s="77" t="s">
        <v>2043</v>
      </c>
      <c r="B413" s="69" t="s">
        <v>736</v>
      </c>
      <c r="C413" s="68">
        <v>102197172</v>
      </c>
      <c r="D413" s="70" t="s">
        <v>737</v>
      </c>
      <c r="E413" s="73"/>
    </row>
    <row r="414" spans="1:5" x14ac:dyDescent="0.3">
      <c r="A414" s="77" t="s">
        <v>1110</v>
      </c>
      <c r="B414" s="69" t="s">
        <v>144</v>
      </c>
      <c r="C414" s="68">
        <v>8783</v>
      </c>
      <c r="D414" s="70" t="s">
        <v>145</v>
      </c>
      <c r="E414" s="73"/>
    </row>
    <row r="415" spans="1:5" x14ac:dyDescent="0.3">
      <c r="A415" s="77" t="s">
        <v>1238</v>
      </c>
      <c r="B415" s="69" t="s">
        <v>236</v>
      </c>
      <c r="C415" s="76" t="s">
        <v>1240</v>
      </c>
      <c r="D415" s="70" t="s">
        <v>237</v>
      </c>
      <c r="E415" s="73" t="s">
        <v>2283</v>
      </c>
    </row>
    <row r="416" spans="1:5" x14ac:dyDescent="0.3">
      <c r="A416" s="77" t="s">
        <v>1266</v>
      </c>
      <c r="B416" s="69" t="s">
        <v>57</v>
      </c>
      <c r="C416" s="68">
        <v>14034</v>
      </c>
      <c r="D416" s="70" t="s">
        <v>58</v>
      </c>
      <c r="E416" s="73"/>
    </row>
    <row r="417" spans="1:5" x14ac:dyDescent="0.3">
      <c r="A417" s="77" t="s">
        <v>1268</v>
      </c>
      <c r="B417" s="69" t="s">
        <v>63</v>
      </c>
      <c r="C417" s="68">
        <v>33553</v>
      </c>
      <c r="D417" s="70" t="s">
        <v>64</v>
      </c>
      <c r="E417" s="73"/>
    </row>
    <row r="418" spans="1:5" x14ac:dyDescent="0.3">
      <c r="A418" s="77" t="s">
        <v>1272</v>
      </c>
      <c r="B418" s="69" t="s">
        <v>790</v>
      </c>
      <c r="C418" s="68">
        <v>94383</v>
      </c>
      <c r="D418" s="70" t="s">
        <v>1273</v>
      </c>
      <c r="E418" s="73"/>
    </row>
    <row r="419" spans="1:5" x14ac:dyDescent="0.3">
      <c r="A419" s="77" t="s">
        <v>1158</v>
      </c>
      <c r="B419" s="69" t="s">
        <v>406</v>
      </c>
      <c r="C419" s="68">
        <v>14670658</v>
      </c>
      <c r="D419" s="70" t="s">
        <v>1159</v>
      </c>
      <c r="E419" s="73"/>
    </row>
    <row r="420" spans="1:5" x14ac:dyDescent="0.3">
      <c r="A420" s="77" t="s">
        <v>1282</v>
      </c>
      <c r="B420" s="69" t="s">
        <v>817</v>
      </c>
      <c r="C420" s="68">
        <v>8295</v>
      </c>
      <c r="D420" s="70" t="s">
        <v>818</v>
      </c>
      <c r="E420" s="73"/>
    </row>
    <row r="421" spans="1:5" ht="26.4" x14ac:dyDescent="0.3">
      <c r="A421" s="77" t="s">
        <v>1307</v>
      </c>
      <c r="B421" s="69" t="s">
        <v>821</v>
      </c>
      <c r="C421" s="68">
        <v>94445</v>
      </c>
      <c r="D421" s="70" t="s">
        <v>822</v>
      </c>
      <c r="E421" s="73"/>
    </row>
    <row r="422" spans="1:5" ht="26.4" x14ac:dyDescent="0.3">
      <c r="A422" s="77" t="s">
        <v>1311</v>
      </c>
      <c r="B422" s="69" t="s">
        <v>83</v>
      </c>
      <c r="C422" s="68">
        <v>93173</v>
      </c>
      <c r="D422" s="70" t="s">
        <v>84</v>
      </c>
      <c r="E422" s="73"/>
    </row>
    <row r="423" spans="1:5" ht="26.4" x14ac:dyDescent="0.3">
      <c r="A423" s="77" t="s">
        <v>2065</v>
      </c>
      <c r="B423" s="69" t="s">
        <v>823</v>
      </c>
      <c r="C423" s="68">
        <v>92296</v>
      </c>
      <c r="D423" s="70" t="s">
        <v>824</v>
      </c>
      <c r="E423" s="73"/>
    </row>
    <row r="424" spans="1:5" x14ac:dyDescent="0.3">
      <c r="A424" s="77" t="s">
        <v>1317</v>
      </c>
      <c r="B424" s="69" t="s">
        <v>827</v>
      </c>
      <c r="C424" s="68">
        <v>23106284</v>
      </c>
      <c r="D424" s="70" t="s">
        <v>1318</v>
      </c>
      <c r="E424" s="73"/>
    </row>
    <row r="425" spans="1:5" ht="26.4" x14ac:dyDescent="0.3">
      <c r="A425" s="77" t="s">
        <v>1335</v>
      </c>
      <c r="B425" s="69" t="s">
        <v>109</v>
      </c>
      <c r="C425" s="68">
        <v>5284348</v>
      </c>
      <c r="D425" s="70" t="s">
        <v>110</v>
      </c>
      <c r="E425" s="73"/>
    </row>
    <row r="426" spans="1:5" ht="26.4" x14ac:dyDescent="0.3">
      <c r="A426" s="77" t="s">
        <v>1343</v>
      </c>
      <c r="B426" s="69" t="s">
        <v>416</v>
      </c>
      <c r="C426" s="68">
        <v>92310</v>
      </c>
      <c r="D426" s="70" t="s">
        <v>417</v>
      </c>
      <c r="E426" s="73" t="s">
        <v>2284</v>
      </c>
    </row>
    <row r="427" spans="1:5" x14ac:dyDescent="0.3">
      <c r="A427" s="77" t="s">
        <v>2071</v>
      </c>
      <c r="B427" s="69" t="s">
        <v>990</v>
      </c>
      <c r="C427" s="68">
        <v>38388</v>
      </c>
      <c r="D427" s="70" t="s">
        <v>991</v>
      </c>
      <c r="E427" s="73"/>
    </row>
    <row r="428" spans="1:5" ht="39.6" x14ac:dyDescent="0.3">
      <c r="A428" s="77" t="s">
        <v>1182</v>
      </c>
      <c r="B428" s="69" t="s">
        <v>873</v>
      </c>
      <c r="C428" s="68">
        <v>92985</v>
      </c>
      <c r="D428" s="70" t="s">
        <v>874</v>
      </c>
      <c r="E428" s="73"/>
    </row>
    <row r="429" spans="1:5" x14ac:dyDescent="0.3">
      <c r="A429" s="77" t="s">
        <v>1374</v>
      </c>
      <c r="B429" s="69" t="s">
        <v>136</v>
      </c>
      <c r="C429" s="76" t="s">
        <v>1240</v>
      </c>
      <c r="D429" s="70" t="s">
        <v>137</v>
      </c>
      <c r="E429" s="71"/>
    </row>
    <row r="430" spans="1:5" x14ac:dyDescent="0.3">
      <c r="A430" s="77" t="s">
        <v>1184</v>
      </c>
      <c r="B430" s="69" t="s">
        <v>41</v>
      </c>
      <c r="C430" s="68">
        <v>21393</v>
      </c>
      <c r="D430" s="70" t="s">
        <v>42</v>
      </c>
      <c r="E430" s="71"/>
    </row>
    <row r="431" spans="1:5" x14ac:dyDescent="0.3">
      <c r="A431" s="77" t="s">
        <v>1395</v>
      </c>
      <c r="B431" s="69" t="s">
        <v>294</v>
      </c>
      <c r="C431" s="68">
        <v>104505</v>
      </c>
      <c r="D431" s="70" t="s">
        <v>295</v>
      </c>
      <c r="E431" s="71"/>
    </row>
    <row r="432" spans="1:5" x14ac:dyDescent="0.3">
      <c r="A432" s="77" t="s">
        <v>1186</v>
      </c>
      <c r="B432" s="69" t="s">
        <v>296</v>
      </c>
      <c r="C432" s="68">
        <v>91543</v>
      </c>
      <c r="D432" s="70" t="s">
        <v>297</v>
      </c>
      <c r="E432" s="71"/>
    </row>
    <row r="433" spans="1:5" ht="39.6" x14ac:dyDescent="0.3">
      <c r="A433" s="77" t="s">
        <v>1441</v>
      </c>
      <c r="B433" s="69" t="s">
        <v>879</v>
      </c>
      <c r="C433" s="68">
        <v>109053</v>
      </c>
      <c r="D433" s="70" t="s">
        <v>880</v>
      </c>
      <c r="E433" s="71"/>
    </row>
    <row r="434" spans="1:5" x14ac:dyDescent="0.3">
      <c r="A434" s="77" t="s">
        <v>1192</v>
      </c>
      <c r="B434" s="69" t="s">
        <v>798</v>
      </c>
      <c r="C434" s="68">
        <v>22522</v>
      </c>
      <c r="D434" s="70" t="s">
        <v>799</v>
      </c>
      <c r="E434" s="71"/>
    </row>
    <row r="435" spans="1:5" x14ac:dyDescent="0.3">
      <c r="A435" s="77" t="s">
        <v>1194</v>
      </c>
      <c r="B435" s="69" t="s">
        <v>805</v>
      </c>
      <c r="C435" s="68">
        <v>80518</v>
      </c>
      <c r="D435" s="70" t="s">
        <v>806</v>
      </c>
      <c r="E435" s="71"/>
    </row>
    <row r="436" spans="1:5" x14ac:dyDescent="0.3">
      <c r="A436" s="77" t="s">
        <v>1457</v>
      </c>
      <c r="B436" s="69" t="s">
        <v>300</v>
      </c>
      <c r="C436" s="68">
        <v>23698011</v>
      </c>
      <c r="D436" s="70" t="s">
        <v>301</v>
      </c>
      <c r="E436" s="71"/>
    </row>
    <row r="437" spans="1:5" ht="26.4" x14ac:dyDescent="0.3">
      <c r="A437" s="77" t="s">
        <v>1461</v>
      </c>
      <c r="B437" s="69" t="s">
        <v>895</v>
      </c>
      <c r="C437" s="68">
        <v>47815</v>
      </c>
      <c r="D437" s="70" t="s">
        <v>896</v>
      </c>
      <c r="E437" s="71"/>
    </row>
    <row r="438" spans="1:5" x14ac:dyDescent="0.3">
      <c r="A438" s="77" t="s">
        <v>1463</v>
      </c>
      <c r="B438" s="69" t="s">
        <v>310</v>
      </c>
      <c r="C438" s="68">
        <v>90474582</v>
      </c>
      <c r="D438" s="70" t="s">
        <v>311</v>
      </c>
      <c r="E438" s="71"/>
    </row>
    <row r="439" spans="1:5" x14ac:dyDescent="0.3">
      <c r="A439" s="77" t="s">
        <v>1196</v>
      </c>
      <c r="B439" s="69" t="s">
        <v>353</v>
      </c>
      <c r="C439" s="68">
        <v>81228</v>
      </c>
      <c r="D439" s="70" t="s">
        <v>354</v>
      </c>
      <c r="E439" s="71"/>
    </row>
    <row r="440" spans="1:5" x14ac:dyDescent="0.3">
      <c r="A440" s="77" t="s">
        <v>1204</v>
      </c>
      <c r="B440" s="69" t="s">
        <v>381</v>
      </c>
      <c r="C440" s="68">
        <v>14778864</v>
      </c>
      <c r="D440" s="70" t="s">
        <v>382</v>
      </c>
      <c r="E440" s="71"/>
    </row>
    <row r="441" spans="1:5" x14ac:dyDescent="0.3">
      <c r="A441" s="77" t="s">
        <v>1510</v>
      </c>
      <c r="B441" s="69" t="s">
        <v>385</v>
      </c>
      <c r="C441" s="68">
        <v>188119</v>
      </c>
      <c r="D441" s="70" t="s">
        <v>386</v>
      </c>
      <c r="E441" s="71"/>
    </row>
    <row r="442" spans="1:5" ht="26.4" x14ac:dyDescent="0.3">
      <c r="A442" s="77" t="s">
        <v>1514</v>
      </c>
      <c r="B442" s="69" t="s">
        <v>28</v>
      </c>
      <c r="C442" s="68">
        <v>22833419</v>
      </c>
      <c r="D442" s="70" t="s">
        <v>889</v>
      </c>
      <c r="E442" s="71"/>
    </row>
    <row r="443" spans="1:5" ht="26.4" x14ac:dyDescent="0.3">
      <c r="A443" s="77" t="s">
        <v>1516</v>
      </c>
      <c r="B443" s="69" t="s">
        <v>890</v>
      </c>
      <c r="C443" s="68">
        <v>93459</v>
      </c>
      <c r="D443" s="70" t="s">
        <v>891</v>
      </c>
      <c r="E443" s="71"/>
    </row>
    <row r="444" spans="1:5" x14ac:dyDescent="0.3">
      <c r="A444" s="77" t="s">
        <v>1062</v>
      </c>
      <c r="B444" s="69" t="s">
        <v>389</v>
      </c>
      <c r="C444" s="68">
        <v>6538</v>
      </c>
      <c r="D444" s="70" t="s">
        <v>390</v>
      </c>
      <c r="E444" s="73" t="s">
        <v>2285</v>
      </c>
    </row>
    <row r="445" spans="1:5" ht="26.4" x14ac:dyDescent="0.3">
      <c r="A445" s="77" t="s">
        <v>1537</v>
      </c>
      <c r="B445" s="69" t="s">
        <v>916</v>
      </c>
      <c r="C445" s="68">
        <v>44146879</v>
      </c>
      <c r="D445" s="70" t="s">
        <v>1538</v>
      </c>
      <c r="E445" s="71"/>
    </row>
    <row r="446" spans="1:5" ht="26.4" x14ac:dyDescent="0.3">
      <c r="A446" s="77" t="s">
        <v>1583</v>
      </c>
      <c r="B446" s="69" t="s">
        <v>982</v>
      </c>
      <c r="C446" s="68">
        <v>71332080</v>
      </c>
      <c r="D446" s="70" t="s">
        <v>983</v>
      </c>
      <c r="E446" s="71"/>
    </row>
    <row r="447" spans="1:5" x14ac:dyDescent="0.3">
      <c r="A447" s="77" t="s">
        <v>1105</v>
      </c>
      <c r="B447" s="76" t="s">
        <v>95</v>
      </c>
      <c r="C447" s="68">
        <v>1483</v>
      </c>
      <c r="D447" s="70" t="s">
        <v>96</v>
      </c>
      <c r="E447" s="73" t="s">
        <v>2286</v>
      </c>
    </row>
    <row r="448" spans="1:5" x14ac:dyDescent="0.3">
      <c r="A448" s="77" t="s">
        <v>1229</v>
      </c>
      <c r="B448" s="76" t="s">
        <v>152</v>
      </c>
      <c r="C448" s="68">
        <v>26665</v>
      </c>
      <c r="D448" s="70" t="s">
        <v>153</v>
      </c>
      <c r="E448" s="73"/>
    </row>
    <row r="449" spans="1:5" x14ac:dyDescent="0.3">
      <c r="A449" s="77" t="s">
        <v>1325</v>
      </c>
      <c r="B449" s="76" t="s">
        <v>395</v>
      </c>
      <c r="C449" s="68">
        <v>13643138</v>
      </c>
      <c r="D449" s="70" t="s">
        <v>396</v>
      </c>
      <c r="E449" s="73"/>
    </row>
    <row r="450" spans="1:5" x14ac:dyDescent="0.3">
      <c r="A450" s="77" t="s">
        <v>1353</v>
      </c>
      <c r="B450" s="76" t="s">
        <v>426</v>
      </c>
      <c r="C450" s="68">
        <v>170231</v>
      </c>
      <c r="D450" s="70" t="s">
        <v>427</v>
      </c>
      <c r="E450" s="73" t="s">
        <v>2287</v>
      </c>
    </row>
    <row r="451" spans="1:5" ht="26.4" x14ac:dyDescent="0.3">
      <c r="A451" s="77" t="s">
        <v>1370</v>
      </c>
      <c r="B451" s="76" t="s">
        <v>30</v>
      </c>
      <c r="C451" s="68">
        <v>3016379</v>
      </c>
      <c r="D451" s="70" t="s">
        <v>459</v>
      </c>
      <c r="E451" s="73"/>
    </row>
    <row r="452" spans="1:5" x14ac:dyDescent="0.3">
      <c r="A452" s="77" t="s">
        <v>1117</v>
      </c>
      <c r="B452" s="76" t="s">
        <v>784</v>
      </c>
      <c r="C452" s="68">
        <v>11847</v>
      </c>
      <c r="D452" s="70" t="s">
        <v>785</v>
      </c>
      <c r="E452" s="73"/>
    </row>
    <row r="453" spans="1:5" x14ac:dyDescent="0.3">
      <c r="A453" s="77" t="s">
        <v>1120</v>
      </c>
      <c r="B453" s="76" t="s">
        <v>786</v>
      </c>
      <c r="C453" s="68">
        <v>11852</v>
      </c>
      <c r="D453" s="70" t="s">
        <v>787</v>
      </c>
      <c r="E453" s="73" t="s">
        <v>2288</v>
      </c>
    </row>
    <row r="454" spans="1:5" x14ac:dyDescent="0.3">
      <c r="A454" s="77" t="s">
        <v>1124</v>
      </c>
      <c r="B454" s="76" t="s">
        <v>800</v>
      </c>
      <c r="C454" s="68">
        <v>12005</v>
      </c>
      <c r="D454" s="70" t="s">
        <v>801</v>
      </c>
      <c r="E454" s="73" t="s">
        <v>2289</v>
      </c>
    </row>
    <row r="455" spans="1:5" x14ac:dyDescent="0.3">
      <c r="A455" s="77" t="s">
        <v>1243</v>
      </c>
      <c r="B455" s="69" t="s">
        <v>242</v>
      </c>
      <c r="C455" s="68">
        <v>62740</v>
      </c>
      <c r="D455" s="70" t="s">
        <v>243</v>
      </c>
      <c r="E455" s="73"/>
    </row>
    <row r="456" spans="1:5" x14ac:dyDescent="0.3">
      <c r="A456" s="77" t="s">
        <v>2063</v>
      </c>
      <c r="B456" s="69" t="s">
        <v>265</v>
      </c>
      <c r="C456" s="68">
        <v>3015319</v>
      </c>
      <c r="D456" s="70" t="s">
        <v>266</v>
      </c>
      <c r="E456" s="73" t="s">
        <v>2290</v>
      </c>
    </row>
    <row r="457" spans="1:5" ht="26.4" x14ac:dyDescent="0.3">
      <c r="A457" s="77" t="s">
        <v>1296</v>
      </c>
      <c r="B457" s="69" t="s">
        <v>334</v>
      </c>
      <c r="C457" s="68">
        <v>154735126</v>
      </c>
      <c r="D457" s="70" t="s">
        <v>335</v>
      </c>
      <c r="E457" s="73"/>
    </row>
    <row r="458" spans="1:5" x14ac:dyDescent="0.3">
      <c r="A458" s="77" t="s">
        <v>1172</v>
      </c>
      <c r="B458" s="69" t="s">
        <v>350</v>
      </c>
      <c r="C458" s="68">
        <v>76767</v>
      </c>
      <c r="D458" s="70" t="s">
        <v>351</v>
      </c>
      <c r="E458" s="73" t="s">
        <v>2291</v>
      </c>
    </row>
    <row r="459" spans="1:5" x14ac:dyDescent="0.3">
      <c r="A459" s="77" t="s">
        <v>1315</v>
      </c>
      <c r="B459" s="69" t="s">
        <v>387</v>
      </c>
      <c r="C459" s="68">
        <v>118216</v>
      </c>
      <c r="D459" s="70" t="s">
        <v>388</v>
      </c>
      <c r="E459" s="73" t="s">
        <v>2292</v>
      </c>
    </row>
    <row r="460" spans="1:5" x14ac:dyDescent="0.3">
      <c r="A460" s="77" t="s">
        <v>1178</v>
      </c>
      <c r="B460" s="69" t="s">
        <v>45</v>
      </c>
      <c r="C460" s="68">
        <v>19084</v>
      </c>
      <c r="D460" s="70" t="s">
        <v>46</v>
      </c>
      <c r="E460" s="73" t="s">
        <v>2293</v>
      </c>
    </row>
    <row r="461" spans="1:5" ht="26.4" x14ac:dyDescent="0.3">
      <c r="A461" s="77" t="s">
        <v>1339</v>
      </c>
      <c r="B461" s="69" t="s">
        <v>412</v>
      </c>
      <c r="C461" s="68">
        <v>37840</v>
      </c>
      <c r="D461" s="70" t="s">
        <v>413</v>
      </c>
      <c r="E461" s="73" t="s">
        <v>2294</v>
      </c>
    </row>
    <row r="462" spans="1:5" x14ac:dyDescent="0.3">
      <c r="A462" s="77" t="s">
        <v>1114</v>
      </c>
      <c r="B462" s="69" t="s">
        <v>782</v>
      </c>
      <c r="C462" s="68">
        <v>11839</v>
      </c>
      <c r="D462" s="70" t="s">
        <v>783</v>
      </c>
      <c r="E462" s="73" t="s">
        <v>2295</v>
      </c>
    </row>
    <row r="463" spans="1:5" ht="26.4" x14ac:dyDescent="0.3">
      <c r="A463" s="77" t="s">
        <v>1443</v>
      </c>
      <c r="B463" s="69" t="s">
        <v>792</v>
      </c>
      <c r="C463" s="68">
        <v>91678</v>
      </c>
      <c r="D463" s="70" t="s">
        <v>793</v>
      </c>
      <c r="E463" s="73" t="s">
        <v>2296</v>
      </c>
    </row>
    <row r="464" spans="1:5" x14ac:dyDescent="0.3">
      <c r="A464" s="77" t="s">
        <v>1206</v>
      </c>
      <c r="B464" s="69" t="s">
        <v>881</v>
      </c>
      <c r="C464" s="68">
        <v>81804</v>
      </c>
      <c r="D464" s="70" t="s">
        <v>882</v>
      </c>
      <c r="E464" s="73"/>
    </row>
    <row r="465" spans="1:5" x14ac:dyDescent="0.3">
      <c r="A465" s="77" t="s">
        <v>1585</v>
      </c>
      <c r="B465" s="69" t="s">
        <v>984</v>
      </c>
      <c r="C465" s="68">
        <v>13643667</v>
      </c>
      <c r="D465" s="70" t="s">
        <v>985</v>
      </c>
      <c r="E465" s="73"/>
    </row>
    <row r="466" spans="1:5" x14ac:dyDescent="0.3">
      <c r="A466" s="77" t="s">
        <v>1102</v>
      </c>
      <c r="B466" s="76" t="s">
        <v>31</v>
      </c>
      <c r="C466" s="68">
        <v>8326</v>
      </c>
      <c r="D466" s="70" t="s">
        <v>90</v>
      </c>
      <c r="E466" s="73" t="s">
        <v>2297</v>
      </c>
    </row>
    <row r="467" spans="1:5" x14ac:dyDescent="0.3">
      <c r="A467" s="77" t="s">
        <v>1227</v>
      </c>
      <c r="B467" s="76" t="s">
        <v>138</v>
      </c>
      <c r="C467" s="68">
        <v>83638</v>
      </c>
      <c r="D467" s="70" t="s">
        <v>139</v>
      </c>
      <c r="E467" s="73" t="s">
        <v>2298</v>
      </c>
    </row>
    <row r="468" spans="1:5" x14ac:dyDescent="0.3">
      <c r="A468" s="77" t="s">
        <v>1680</v>
      </c>
      <c r="B468" s="76" t="s">
        <v>206</v>
      </c>
      <c r="C468" s="68">
        <v>71316600</v>
      </c>
      <c r="D468" s="70" t="s">
        <v>207</v>
      </c>
      <c r="E468" s="73" t="s">
        <v>2299</v>
      </c>
    </row>
    <row r="469" spans="1:5" ht="26.4" x14ac:dyDescent="0.3">
      <c r="A469" s="77" t="s">
        <v>1245</v>
      </c>
      <c r="B469" s="76" t="s">
        <v>32</v>
      </c>
      <c r="C469" s="68">
        <v>89352</v>
      </c>
      <c r="D469" s="70" t="s">
        <v>246</v>
      </c>
      <c r="E469" s="73"/>
    </row>
    <row r="470" spans="1:5" ht="26.4" x14ac:dyDescent="0.3">
      <c r="A470" s="77" t="s">
        <v>1712</v>
      </c>
      <c r="B470" s="76" t="s">
        <v>302</v>
      </c>
      <c r="C470" s="68">
        <v>53856363</v>
      </c>
      <c r="D470" s="70" t="s">
        <v>303</v>
      </c>
      <c r="E470" s="73"/>
    </row>
    <row r="471" spans="1:5" ht="26.4" x14ac:dyDescent="0.3">
      <c r="A471" s="77" t="s">
        <v>1255</v>
      </c>
      <c r="B471" s="76" t="s">
        <v>284</v>
      </c>
      <c r="C471" s="68">
        <v>117450</v>
      </c>
      <c r="D471" s="70" t="s">
        <v>285</v>
      </c>
      <c r="E471" s="73"/>
    </row>
    <row r="472" spans="1:5" x14ac:dyDescent="0.3">
      <c r="A472" s="77" t="s">
        <v>1264</v>
      </c>
      <c r="B472" s="76" t="s">
        <v>33</v>
      </c>
      <c r="C472" s="68">
        <v>117291</v>
      </c>
      <c r="D472" s="70" t="s">
        <v>293</v>
      </c>
      <c r="E472" s="73"/>
    </row>
    <row r="473" spans="1:5" x14ac:dyDescent="0.3">
      <c r="A473" s="77" t="s">
        <v>1275</v>
      </c>
      <c r="B473" s="76" t="s">
        <v>263</v>
      </c>
      <c r="C473" s="68">
        <v>15709948</v>
      </c>
      <c r="D473" s="70" t="s">
        <v>264</v>
      </c>
      <c r="E473" s="73"/>
    </row>
    <row r="474" spans="1:5" ht="39.6" x14ac:dyDescent="0.3">
      <c r="A474" s="77" t="s">
        <v>1305</v>
      </c>
      <c r="B474" s="76" t="s">
        <v>342</v>
      </c>
      <c r="C474" s="68">
        <v>36183</v>
      </c>
      <c r="D474" s="70" t="s">
        <v>343</v>
      </c>
      <c r="E474" s="73" t="s">
        <v>2300</v>
      </c>
    </row>
    <row r="475" spans="1:5" ht="26.4" x14ac:dyDescent="0.3">
      <c r="A475" s="77" t="s">
        <v>1368</v>
      </c>
      <c r="B475" s="76" t="s">
        <v>457</v>
      </c>
      <c r="C475" s="68">
        <v>170675</v>
      </c>
      <c r="D475" s="70" t="s">
        <v>458</v>
      </c>
      <c r="E475" s="73"/>
    </row>
    <row r="476" spans="1:5" ht="26.4" x14ac:dyDescent="0.3">
      <c r="A476" s="77" t="s">
        <v>1403</v>
      </c>
      <c r="B476" s="76" t="s">
        <v>744</v>
      </c>
      <c r="C476" s="68">
        <v>21389909</v>
      </c>
      <c r="D476" s="70" t="s">
        <v>745</v>
      </c>
      <c r="E476" s="73"/>
    </row>
    <row r="477" spans="1:5" x14ac:dyDescent="0.3">
      <c r="A477" s="77" t="s">
        <v>1129</v>
      </c>
      <c r="B477" s="76" t="s">
        <v>807</v>
      </c>
      <c r="C477" s="68">
        <v>12442</v>
      </c>
      <c r="D477" s="70" t="s">
        <v>808</v>
      </c>
      <c r="E477" s="73" t="s">
        <v>2301</v>
      </c>
    </row>
    <row r="478" spans="1:5" ht="39.6" x14ac:dyDescent="0.3">
      <c r="A478" s="77" t="s">
        <v>1131</v>
      </c>
      <c r="B478" s="76" t="s">
        <v>34</v>
      </c>
      <c r="C478" s="68">
        <v>12443</v>
      </c>
      <c r="D478" s="70" t="s">
        <v>809</v>
      </c>
      <c r="E478" s="73" t="s">
        <v>2302</v>
      </c>
    </row>
    <row r="479" spans="1:5" ht="26.4" x14ac:dyDescent="0.3">
      <c r="A479" s="77" t="s">
        <v>1208</v>
      </c>
      <c r="B479" s="76" t="s">
        <v>883</v>
      </c>
      <c r="C479" s="68">
        <v>110990</v>
      </c>
      <c r="D479" s="70" t="s">
        <v>884</v>
      </c>
      <c r="E479" s="73"/>
    </row>
    <row r="480" spans="1:5" ht="26.4" x14ac:dyDescent="0.3">
      <c r="A480" s="77" t="s">
        <v>1526</v>
      </c>
      <c r="B480" s="76" t="s">
        <v>906</v>
      </c>
      <c r="C480" s="68">
        <v>20836198</v>
      </c>
      <c r="D480" s="70" t="s">
        <v>907</v>
      </c>
      <c r="E480" s="73"/>
    </row>
    <row r="481" spans="1:5" x14ac:dyDescent="0.3">
      <c r="A481" s="77" t="s">
        <v>2029</v>
      </c>
      <c r="B481" s="76" t="s">
        <v>948</v>
      </c>
      <c r="C481" s="76" t="s">
        <v>1240</v>
      </c>
      <c r="D481" s="70" t="s">
        <v>949</v>
      </c>
      <c r="E481" s="73"/>
    </row>
    <row r="482" spans="1:5" ht="26.4" x14ac:dyDescent="0.3">
      <c r="A482" s="77" t="s">
        <v>1569</v>
      </c>
      <c r="B482" s="76" t="s">
        <v>960</v>
      </c>
      <c r="C482" s="68">
        <v>71430403</v>
      </c>
      <c r="D482" s="70" t="s">
        <v>961</v>
      </c>
      <c r="E482" s="73"/>
    </row>
    <row r="483" spans="1:5" ht="26.4" x14ac:dyDescent="0.3">
      <c r="A483" s="77" t="s">
        <v>1571</v>
      </c>
      <c r="B483" s="76" t="s">
        <v>962</v>
      </c>
      <c r="C483" s="68">
        <v>6450496</v>
      </c>
      <c r="D483" s="70" t="s">
        <v>963</v>
      </c>
      <c r="E483" s="73"/>
    </row>
    <row r="484" spans="1:5" ht="26.4" x14ac:dyDescent="0.3">
      <c r="A484" s="77" t="s">
        <v>1573</v>
      </c>
      <c r="B484" s="76" t="s">
        <v>968</v>
      </c>
      <c r="C484" s="68">
        <v>13184975</v>
      </c>
      <c r="D484" s="70" t="s">
        <v>969</v>
      </c>
      <c r="E484" s="73"/>
    </row>
    <row r="485" spans="1:5" ht="26.4" x14ac:dyDescent="0.3">
      <c r="A485" s="77" t="s">
        <v>1599</v>
      </c>
      <c r="B485" s="76" t="s">
        <v>75</v>
      </c>
      <c r="C485" s="68">
        <v>54227866</v>
      </c>
      <c r="D485" s="70" t="s">
        <v>76</v>
      </c>
      <c r="E485" s="71"/>
    </row>
    <row r="486" spans="1:5" ht="26.4" x14ac:dyDescent="0.3">
      <c r="A486" s="77" t="s">
        <v>1261</v>
      </c>
      <c r="B486" s="76" t="s">
        <v>35</v>
      </c>
      <c r="C486" s="68">
        <v>91820</v>
      </c>
      <c r="D486" s="70" t="s">
        <v>290</v>
      </c>
      <c r="E486" s="73" t="s">
        <v>2303</v>
      </c>
    </row>
    <row r="487" spans="1:5" x14ac:dyDescent="0.3">
      <c r="A487" s="77" t="s">
        <v>1387</v>
      </c>
      <c r="B487" s="76" t="s">
        <v>722</v>
      </c>
      <c r="C487" s="68">
        <v>11039892</v>
      </c>
      <c r="D487" s="70" t="s">
        <v>723</v>
      </c>
      <c r="E487" s="71"/>
    </row>
    <row r="488" spans="1:5" ht="26.4" x14ac:dyDescent="0.3">
      <c r="A488" s="77" t="s">
        <v>1389</v>
      </c>
      <c r="B488" s="76" t="s">
        <v>724</v>
      </c>
      <c r="C488" s="68">
        <v>103634</v>
      </c>
      <c r="D488" s="70" t="s">
        <v>725</v>
      </c>
      <c r="E488" s="71"/>
    </row>
    <row r="489" spans="1:5" ht="26.4" x14ac:dyDescent="0.3">
      <c r="A489" s="77" t="s">
        <v>1409</v>
      </c>
      <c r="B489" s="76" t="s">
        <v>750</v>
      </c>
      <c r="C489" s="68">
        <v>101683998</v>
      </c>
      <c r="D489" s="70" t="s">
        <v>751</v>
      </c>
      <c r="E489" s="71"/>
    </row>
    <row r="490" spans="1:5" ht="26.4" x14ac:dyDescent="0.3">
      <c r="A490" s="77" t="s">
        <v>1512</v>
      </c>
      <c r="B490" s="76" t="s">
        <v>885</v>
      </c>
      <c r="C490" s="68">
        <v>101683997</v>
      </c>
      <c r="D490" s="70" t="s">
        <v>886</v>
      </c>
      <c r="E490" s="7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E542A-0FE1-4BE1-9085-600916267061}">
  <dimension ref="A1:I489"/>
  <sheetViews>
    <sheetView workbookViewId="0"/>
  </sheetViews>
  <sheetFormatPr defaultRowHeight="14.4" x14ac:dyDescent="0.3"/>
  <sheetData>
    <row r="1" spans="1:9" x14ac:dyDescent="0.3">
      <c r="A1" s="77" t="s">
        <v>1047</v>
      </c>
      <c r="B1" s="77" t="s">
        <v>1048</v>
      </c>
      <c r="C1" s="77" t="s">
        <v>1049</v>
      </c>
      <c r="D1" s="77" t="s">
        <v>1050</v>
      </c>
      <c r="E1" s="77" t="s">
        <v>1051</v>
      </c>
      <c r="F1" s="77" t="s">
        <v>2167</v>
      </c>
      <c r="G1" s="77" t="s">
        <v>2168</v>
      </c>
      <c r="H1" s="77" t="s">
        <v>1052</v>
      </c>
      <c r="I1" s="77" t="s">
        <v>1053</v>
      </c>
    </row>
    <row r="2" spans="1:9" x14ac:dyDescent="0.3">
      <c r="A2" s="77" t="s">
        <v>1054</v>
      </c>
      <c r="B2" s="77" t="s">
        <v>979</v>
      </c>
      <c r="C2" s="77" t="s">
        <v>1055</v>
      </c>
      <c r="D2" s="77" t="s">
        <v>1056</v>
      </c>
      <c r="E2" s="77">
        <v>0.1226</v>
      </c>
      <c r="F2" s="77">
        <v>0</v>
      </c>
      <c r="G2" s="77">
        <v>0</v>
      </c>
      <c r="H2" s="77" t="s">
        <v>1057</v>
      </c>
      <c r="I2" s="77">
        <v>60967</v>
      </c>
    </row>
    <row r="3" spans="1:9" x14ac:dyDescent="0.3">
      <c r="A3" s="77" t="s">
        <v>1058</v>
      </c>
      <c r="B3" s="77" t="s">
        <v>894</v>
      </c>
      <c r="C3" s="77" t="s">
        <v>1059</v>
      </c>
      <c r="D3" s="77" t="s">
        <v>1060</v>
      </c>
      <c r="E3" s="77">
        <v>0.7712</v>
      </c>
      <c r="F3" s="77">
        <v>0</v>
      </c>
      <c r="G3" s="77">
        <v>0</v>
      </c>
      <c r="H3" s="77" t="s">
        <v>1061</v>
      </c>
      <c r="I3" s="77">
        <v>6478</v>
      </c>
    </row>
    <row r="4" spans="1:9" x14ac:dyDescent="0.3">
      <c r="A4" s="77" t="s">
        <v>1062</v>
      </c>
      <c r="B4" s="77" t="s">
        <v>390</v>
      </c>
      <c r="C4" s="77" t="s">
        <v>1063</v>
      </c>
      <c r="D4" s="77" t="s">
        <v>1060</v>
      </c>
      <c r="E4" s="77">
        <v>0.97250000000000003</v>
      </c>
      <c r="F4" s="77">
        <v>0</v>
      </c>
      <c r="G4" s="77">
        <v>0</v>
      </c>
      <c r="H4" s="77" t="s">
        <v>1064</v>
      </c>
      <c r="I4" s="77">
        <v>6538</v>
      </c>
    </row>
    <row r="5" spans="1:9" x14ac:dyDescent="0.3">
      <c r="A5" s="77" t="s">
        <v>1065</v>
      </c>
      <c r="B5" s="77" t="s">
        <v>898</v>
      </c>
      <c r="C5" s="77" t="s">
        <v>1066</v>
      </c>
      <c r="D5" s="77" t="s">
        <v>1056</v>
      </c>
      <c r="E5" s="77">
        <v>0.41199999999999998</v>
      </c>
      <c r="F5" s="77">
        <v>0</v>
      </c>
      <c r="G5" s="77">
        <v>0</v>
      </c>
      <c r="H5" s="77" t="s">
        <v>1057</v>
      </c>
      <c r="I5" s="77">
        <v>6588</v>
      </c>
    </row>
    <row r="6" spans="1:9" x14ac:dyDescent="0.3">
      <c r="A6" s="77" t="s">
        <v>1067</v>
      </c>
      <c r="B6" s="77" t="s">
        <v>903</v>
      </c>
      <c r="C6" s="77" t="s">
        <v>1068</v>
      </c>
      <c r="D6" s="77" t="s">
        <v>1060</v>
      </c>
      <c r="E6" s="77">
        <v>0.88200000000000001</v>
      </c>
      <c r="F6" s="77">
        <v>0</v>
      </c>
      <c r="G6" s="77">
        <v>0</v>
      </c>
      <c r="H6" s="77" t="s">
        <v>1069</v>
      </c>
      <c r="I6" s="77">
        <v>6618</v>
      </c>
    </row>
    <row r="7" spans="1:9" x14ac:dyDescent="0.3">
      <c r="A7" s="77" t="s">
        <v>1070</v>
      </c>
      <c r="B7" s="77" t="s">
        <v>905</v>
      </c>
      <c r="C7" s="77" t="s">
        <v>1071</v>
      </c>
      <c r="D7" s="77" t="s">
        <v>1060</v>
      </c>
      <c r="E7" s="77">
        <v>0.88200000000000001</v>
      </c>
      <c r="F7" s="77">
        <v>0</v>
      </c>
      <c r="G7" s="77">
        <v>0</v>
      </c>
      <c r="H7" s="77" t="s">
        <v>1069</v>
      </c>
      <c r="I7" s="77">
        <v>6619</v>
      </c>
    </row>
    <row r="8" spans="1:9" x14ac:dyDescent="0.3">
      <c r="A8" s="77" t="s">
        <v>1072</v>
      </c>
      <c r="B8" s="77" t="s">
        <v>930</v>
      </c>
      <c r="C8" s="77" t="s">
        <v>1073</v>
      </c>
      <c r="D8" s="77" t="s">
        <v>1060</v>
      </c>
      <c r="E8" s="77">
        <v>0.95069999999999999</v>
      </c>
      <c r="F8" s="77">
        <v>0</v>
      </c>
      <c r="G8" s="77">
        <v>0</v>
      </c>
      <c r="H8" s="77" t="s">
        <v>1074</v>
      </c>
      <c r="I8" s="77">
        <v>6800</v>
      </c>
    </row>
    <row r="9" spans="1:9" x14ac:dyDescent="0.3">
      <c r="A9" s="77" t="s">
        <v>1075</v>
      </c>
      <c r="B9" s="77" t="s">
        <v>953</v>
      </c>
      <c r="C9" s="77" t="s">
        <v>1076</v>
      </c>
      <c r="D9" s="77" t="s">
        <v>1060</v>
      </c>
      <c r="E9" s="77">
        <v>0.92779999999999996</v>
      </c>
      <c r="F9" s="77">
        <v>0</v>
      </c>
      <c r="G9" s="77">
        <v>0</v>
      </c>
      <c r="H9" s="77" t="s">
        <v>1077</v>
      </c>
      <c r="I9" s="77">
        <v>6905</v>
      </c>
    </row>
    <row r="10" spans="1:9" x14ac:dyDescent="0.3">
      <c r="A10" s="77" t="s">
        <v>1078</v>
      </c>
      <c r="B10" s="77" t="s">
        <v>955</v>
      </c>
      <c r="C10" s="77" t="s">
        <v>1079</v>
      </c>
      <c r="D10" s="77" t="s">
        <v>1060</v>
      </c>
      <c r="E10" s="77">
        <v>0.94579999999999997</v>
      </c>
      <c r="F10" s="77">
        <v>0</v>
      </c>
      <c r="G10" s="77">
        <v>0</v>
      </c>
      <c r="H10" s="77" t="s">
        <v>1074</v>
      </c>
      <c r="I10" s="77">
        <v>6906</v>
      </c>
    </row>
    <row r="11" spans="1:9" x14ac:dyDescent="0.3">
      <c r="A11" s="77" t="s">
        <v>1080</v>
      </c>
      <c r="B11" s="77" t="s">
        <v>957</v>
      </c>
      <c r="C11" s="77" t="s">
        <v>1081</v>
      </c>
      <c r="D11" s="77" t="s">
        <v>1060</v>
      </c>
      <c r="E11" s="77">
        <v>0.871</v>
      </c>
      <c r="F11" s="77">
        <v>0</v>
      </c>
      <c r="G11" s="77">
        <v>0</v>
      </c>
      <c r="H11" s="77" t="s">
        <v>1061</v>
      </c>
      <c r="I11" s="77">
        <v>6907</v>
      </c>
    </row>
    <row r="12" spans="1:9" x14ac:dyDescent="0.3">
      <c r="A12" s="77" t="s">
        <v>1082</v>
      </c>
      <c r="B12" s="77" t="s">
        <v>965</v>
      </c>
      <c r="C12" s="77" t="s">
        <v>1083</v>
      </c>
      <c r="D12" s="77" t="s">
        <v>1060</v>
      </c>
      <c r="E12" s="77">
        <v>0.80030000000000001</v>
      </c>
      <c r="F12" s="77">
        <v>0</v>
      </c>
      <c r="G12" s="77">
        <v>0</v>
      </c>
      <c r="H12" s="77" t="s">
        <v>1077</v>
      </c>
      <c r="I12" s="77">
        <v>7101</v>
      </c>
    </row>
    <row r="13" spans="1:9" x14ac:dyDescent="0.3">
      <c r="A13" s="77" t="s">
        <v>1084</v>
      </c>
      <c r="B13" s="77" t="s">
        <v>967</v>
      </c>
      <c r="C13" s="77" t="s">
        <v>1085</v>
      </c>
      <c r="D13" s="77" t="s">
        <v>1060</v>
      </c>
      <c r="E13" s="77">
        <v>0.72760000000000002</v>
      </c>
      <c r="F13" s="77">
        <v>0</v>
      </c>
      <c r="G13" s="77">
        <v>0</v>
      </c>
      <c r="H13" s="77" t="s">
        <v>1077</v>
      </c>
      <c r="I13" s="77">
        <v>7110</v>
      </c>
    </row>
    <row r="14" spans="1:9" x14ac:dyDescent="0.3">
      <c r="A14" s="77" t="s">
        <v>1086</v>
      </c>
      <c r="B14" s="77" t="s">
        <v>971</v>
      </c>
      <c r="C14" s="77" t="s">
        <v>1087</v>
      </c>
      <c r="D14" s="77" t="s">
        <v>1056</v>
      </c>
      <c r="E14" s="77">
        <v>0.96330000000000005</v>
      </c>
      <c r="F14" s="77">
        <v>0</v>
      </c>
      <c r="G14" s="77">
        <v>0</v>
      </c>
      <c r="H14" s="77" t="s">
        <v>1074</v>
      </c>
      <c r="I14" s="77">
        <v>7145</v>
      </c>
    </row>
    <row r="15" spans="1:9" x14ac:dyDescent="0.3">
      <c r="A15" s="77" t="s">
        <v>1088</v>
      </c>
      <c r="B15" s="77" t="s">
        <v>975</v>
      </c>
      <c r="C15" s="77" t="s">
        <v>1089</v>
      </c>
      <c r="D15" s="77" t="s">
        <v>1060</v>
      </c>
      <c r="E15" s="77">
        <v>0.89749999999999996</v>
      </c>
      <c r="F15" s="77">
        <v>0</v>
      </c>
      <c r="G15" s="77">
        <v>0</v>
      </c>
      <c r="H15" s="77" t="s">
        <v>1057</v>
      </c>
      <c r="I15" s="77">
        <v>7281</v>
      </c>
    </row>
    <row r="16" spans="1:9" x14ac:dyDescent="0.3">
      <c r="A16" s="77" t="s">
        <v>1090</v>
      </c>
      <c r="B16" s="77" t="s">
        <v>52</v>
      </c>
      <c r="C16" s="77" t="s">
        <v>1091</v>
      </c>
      <c r="D16" s="77" t="s">
        <v>1056</v>
      </c>
      <c r="E16" s="77">
        <v>0.84040000000000004</v>
      </c>
      <c r="F16" s="77">
        <v>0</v>
      </c>
      <c r="G16" s="77">
        <v>1</v>
      </c>
      <c r="H16" s="77" t="s">
        <v>1092</v>
      </c>
      <c r="I16" s="77">
        <v>7565</v>
      </c>
    </row>
    <row r="17" spans="1:9" x14ac:dyDescent="0.3">
      <c r="A17" s="77" t="s">
        <v>1093</v>
      </c>
      <c r="B17" s="77" t="s">
        <v>79</v>
      </c>
      <c r="C17" s="77" t="s">
        <v>1094</v>
      </c>
      <c r="D17" s="77" t="s">
        <v>1060</v>
      </c>
      <c r="E17" s="77">
        <v>0.96160000000000001</v>
      </c>
      <c r="F17" s="77">
        <v>0</v>
      </c>
      <c r="G17" s="77">
        <v>0</v>
      </c>
      <c r="H17" s="77" t="s">
        <v>1095</v>
      </c>
      <c r="I17" s="77">
        <v>8265</v>
      </c>
    </row>
    <row r="18" spans="1:9" x14ac:dyDescent="0.3">
      <c r="A18" s="77" t="s">
        <v>1096</v>
      </c>
      <c r="B18" s="77" t="s">
        <v>81</v>
      </c>
      <c r="C18" s="77" t="s">
        <v>1097</v>
      </c>
      <c r="D18" s="77" t="s">
        <v>1060</v>
      </c>
      <c r="E18" s="77">
        <v>0.55940000000000001</v>
      </c>
      <c r="F18" s="77">
        <v>0</v>
      </c>
      <c r="G18" s="77">
        <v>0</v>
      </c>
      <c r="H18" s="77" t="s">
        <v>1095</v>
      </c>
      <c r="I18" s="77">
        <v>8266</v>
      </c>
    </row>
    <row r="19" spans="1:9" x14ac:dyDescent="0.3">
      <c r="A19" s="77" t="s">
        <v>1098</v>
      </c>
      <c r="B19" s="77" t="s">
        <v>82</v>
      </c>
      <c r="C19" s="77" t="s">
        <v>1099</v>
      </c>
      <c r="D19" s="77" t="s">
        <v>1060</v>
      </c>
      <c r="E19" s="77">
        <v>0.93489999999999995</v>
      </c>
      <c r="F19" s="77">
        <v>0</v>
      </c>
      <c r="G19" s="77">
        <v>0</v>
      </c>
      <c r="H19" s="77" t="s">
        <v>1064</v>
      </c>
      <c r="I19" s="77">
        <v>8295</v>
      </c>
    </row>
    <row r="20" spans="1:9" x14ac:dyDescent="0.3">
      <c r="A20" s="77" t="s">
        <v>1100</v>
      </c>
      <c r="B20" s="77" t="s">
        <v>48</v>
      </c>
      <c r="C20" s="77" t="s">
        <v>1101</v>
      </c>
      <c r="D20" s="77" t="s">
        <v>1056</v>
      </c>
      <c r="E20" s="77">
        <v>0.96079999999999999</v>
      </c>
      <c r="F20" s="77">
        <v>0</v>
      </c>
      <c r="G20" s="77">
        <v>0</v>
      </c>
      <c r="H20" s="77" t="s">
        <v>1064</v>
      </c>
      <c r="I20" s="77">
        <v>8296</v>
      </c>
    </row>
    <row r="21" spans="1:9" x14ac:dyDescent="0.3">
      <c r="A21" s="77" t="s">
        <v>1102</v>
      </c>
      <c r="B21" s="77" t="s">
        <v>90</v>
      </c>
      <c r="C21" s="77" t="s">
        <v>1103</v>
      </c>
      <c r="D21" s="77" t="s">
        <v>1060</v>
      </c>
      <c r="E21" s="77">
        <v>0.9073</v>
      </c>
      <c r="F21" s="77">
        <v>0</v>
      </c>
      <c r="G21" s="77">
        <v>0</v>
      </c>
      <c r="H21" s="77" t="s">
        <v>1104</v>
      </c>
      <c r="I21" s="77">
        <v>8326</v>
      </c>
    </row>
    <row r="22" spans="1:9" x14ac:dyDescent="0.3">
      <c r="A22" s="77" t="s">
        <v>1105</v>
      </c>
      <c r="B22" s="77" t="s">
        <v>96</v>
      </c>
      <c r="C22" s="77" t="s">
        <v>1106</v>
      </c>
      <c r="D22" s="77" t="s">
        <v>1060</v>
      </c>
      <c r="E22" s="77">
        <v>0.77029999999999998</v>
      </c>
      <c r="F22" s="77">
        <v>0</v>
      </c>
      <c r="G22" s="77">
        <v>0</v>
      </c>
      <c r="H22" s="77" t="s">
        <v>1107</v>
      </c>
      <c r="I22" s="77">
        <v>1483</v>
      </c>
    </row>
    <row r="23" spans="1:9" x14ac:dyDescent="0.3">
      <c r="A23" s="77" t="s">
        <v>1108</v>
      </c>
      <c r="B23" s="77" t="s">
        <v>112</v>
      </c>
      <c r="C23" s="77" t="s">
        <v>1109</v>
      </c>
      <c r="D23" s="77" t="s">
        <v>1060</v>
      </c>
      <c r="E23" s="77">
        <v>0.98680000000000001</v>
      </c>
      <c r="F23" s="77">
        <v>0</v>
      </c>
      <c r="G23" s="77">
        <v>0</v>
      </c>
      <c r="H23" s="77" t="s">
        <v>1064</v>
      </c>
      <c r="I23" s="77">
        <v>31356</v>
      </c>
    </row>
    <row r="24" spans="1:9" x14ac:dyDescent="0.3">
      <c r="A24" s="77" t="s">
        <v>1110</v>
      </c>
      <c r="B24" s="77" t="s">
        <v>145</v>
      </c>
      <c r="C24" s="77" t="s">
        <v>1111</v>
      </c>
      <c r="D24" s="77" t="s">
        <v>1056</v>
      </c>
      <c r="E24" s="77">
        <v>0.82179999999999997</v>
      </c>
      <c r="F24" s="77">
        <v>0</v>
      </c>
      <c r="G24" s="77">
        <v>0</v>
      </c>
      <c r="H24" s="77" t="s">
        <v>1064</v>
      </c>
      <c r="I24" s="77">
        <v>8783</v>
      </c>
    </row>
    <row r="25" spans="1:9" x14ac:dyDescent="0.3">
      <c r="A25" s="77" t="s">
        <v>1112</v>
      </c>
      <c r="B25" s="77" t="s">
        <v>177</v>
      </c>
      <c r="C25" s="77" t="s">
        <v>1113</v>
      </c>
      <c r="D25" s="77" t="s">
        <v>1056</v>
      </c>
      <c r="E25" s="77">
        <v>0.41039999999999999</v>
      </c>
      <c r="F25" s="77">
        <v>0</v>
      </c>
      <c r="G25" s="77">
        <v>0</v>
      </c>
      <c r="H25" s="77" t="s">
        <v>1074</v>
      </c>
      <c r="I25" s="77">
        <v>8986</v>
      </c>
    </row>
    <row r="26" spans="1:9" x14ac:dyDescent="0.3">
      <c r="A26" s="77" t="s">
        <v>1114</v>
      </c>
      <c r="B26" s="77" t="s">
        <v>783</v>
      </c>
      <c r="C26" s="77" t="s">
        <v>1115</v>
      </c>
      <c r="D26" s="77" t="s">
        <v>1056</v>
      </c>
      <c r="E26" s="77">
        <v>0.93830000000000002</v>
      </c>
      <c r="F26" s="77">
        <v>0</v>
      </c>
      <c r="G26" s="77">
        <v>0</v>
      </c>
      <c r="H26" s="77" t="s">
        <v>1116</v>
      </c>
      <c r="I26" s="77">
        <v>11839</v>
      </c>
    </row>
    <row r="27" spans="1:9" x14ac:dyDescent="0.3">
      <c r="A27" s="77" t="s">
        <v>1117</v>
      </c>
      <c r="B27" s="77" t="s">
        <v>785</v>
      </c>
      <c r="C27" s="77" t="s">
        <v>1118</v>
      </c>
      <c r="D27" s="77" t="s">
        <v>1119</v>
      </c>
      <c r="E27" s="77">
        <v>0.62029999999999996</v>
      </c>
      <c r="F27" s="77">
        <v>0</v>
      </c>
      <c r="G27" s="77">
        <v>0</v>
      </c>
      <c r="H27" s="77" t="s">
        <v>1107</v>
      </c>
      <c r="I27" s="77">
        <v>11847</v>
      </c>
    </row>
    <row r="28" spans="1:9" x14ac:dyDescent="0.3">
      <c r="A28" s="77" t="s">
        <v>1120</v>
      </c>
      <c r="B28" s="77" t="s">
        <v>787</v>
      </c>
      <c r="C28" s="77" t="s">
        <v>1121</v>
      </c>
      <c r="D28" s="77" t="s">
        <v>1060</v>
      </c>
      <c r="E28" s="77">
        <v>0.75609999999999999</v>
      </c>
      <c r="F28" s="77">
        <v>0</v>
      </c>
      <c r="G28" s="77">
        <v>0</v>
      </c>
      <c r="H28" s="77" t="s">
        <v>1107</v>
      </c>
      <c r="I28" s="77">
        <v>11852</v>
      </c>
    </row>
    <row r="29" spans="1:9" x14ac:dyDescent="0.3">
      <c r="A29" s="77" t="s">
        <v>1122</v>
      </c>
      <c r="B29" s="77" t="s">
        <v>789</v>
      </c>
      <c r="C29" s="77" t="s">
        <v>1123</v>
      </c>
      <c r="D29" s="77" t="s">
        <v>1056</v>
      </c>
      <c r="E29" s="77">
        <v>0.92779999999999996</v>
      </c>
      <c r="F29" s="77">
        <v>0</v>
      </c>
      <c r="G29" s="77">
        <v>0</v>
      </c>
      <c r="H29" s="77" t="s">
        <v>1077</v>
      </c>
      <c r="I29" s="77">
        <v>11854</v>
      </c>
    </row>
    <row r="30" spans="1:9" x14ac:dyDescent="0.3">
      <c r="A30" s="77" t="s">
        <v>1124</v>
      </c>
      <c r="B30" s="77" t="s">
        <v>801</v>
      </c>
      <c r="C30" s="77" t="s">
        <v>1125</v>
      </c>
      <c r="D30" s="77" t="s">
        <v>1060</v>
      </c>
      <c r="E30" s="77">
        <v>0.53010000000000002</v>
      </c>
      <c r="F30" s="77">
        <v>0</v>
      </c>
      <c r="G30" s="77">
        <v>0</v>
      </c>
      <c r="H30" s="77" t="s">
        <v>1107</v>
      </c>
      <c r="I30" s="77">
        <v>12005</v>
      </c>
    </row>
    <row r="31" spans="1:9" x14ac:dyDescent="0.3">
      <c r="A31" s="77" t="s">
        <v>1126</v>
      </c>
      <c r="B31" s="77" t="s">
        <v>1127</v>
      </c>
      <c r="C31" s="77" t="s">
        <v>1128</v>
      </c>
      <c r="D31" s="77" t="s">
        <v>1119</v>
      </c>
      <c r="E31" s="77">
        <v>0.83199999999999996</v>
      </c>
      <c r="F31" s="77">
        <v>0</v>
      </c>
      <c r="G31" s="77">
        <v>0</v>
      </c>
      <c r="H31" s="77" t="s">
        <v>1077</v>
      </c>
      <c r="I31" s="77">
        <v>12279</v>
      </c>
    </row>
    <row r="32" spans="1:9" x14ac:dyDescent="0.3">
      <c r="A32" s="77" t="s">
        <v>1129</v>
      </c>
      <c r="B32" s="77" t="s">
        <v>808</v>
      </c>
      <c r="C32" s="77" t="s">
        <v>1130</v>
      </c>
      <c r="D32" s="77" t="s">
        <v>1119</v>
      </c>
      <c r="E32" s="77">
        <v>0.87290000000000001</v>
      </c>
      <c r="F32" s="77">
        <v>0</v>
      </c>
      <c r="G32" s="77">
        <v>0</v>
      </c>
      <c r="H32" s="77" t="s">
        <v>1104</v>
      </c>
      <c r="I32" s="77">
        <v>12442</v>
      </c>
    </row>
    <row r="33" spans="1:9" x14ac:dyDescent="0.3">
      <c r="A33" s="77" t="s">
        <v>1131</v>
      </c>
      <c r="B33" s="77" t="s">
        <v>809</v>
      </c>
      <c r="C33" s="77" t="s">
        <v>1132</v>
      </c>
      <c r="D33" s="77" t="s">
        <v>1060</v>
      </c>
      <c r="E33" s="77">
        <v>0.9073</v>
      </c>
      <c r="F33" s="77">
        <v>0</v>
      </c>
      <c r="G33" s="77">
        <v>0</v>
      </c>
      <c r="H33" s="77" t="s">
        <v>1104</v>
      </c>
      <c r="I33" s="77">
        <v>12443</v>
      </c>
    </row>
    <row r="34" spans="1:9" x14ac:dyDescent="0.3">
      <c r="A34" s="77" t="s">
        <v>1133</v>
      </c>
      <c r="B34" s="77" t="s">
        <v>1134</v>
      </c>
      <c r="C34" s="77" t="s">
        <v>1135</v>
      </c>
      <c r="D34" s="77" t="s">
        <v>1119</v>
      </c>
      <c r="E34" s="77">
        <v>0.76370000000000005</v>
      </c>
      <c r="F34" s="77">
        <v>0</v>
      </c>
      <c r="G34" s="77">
        <v>0</v>
      </c>
      <c r="H34" s="77" t="s">
        <v>1077</v>
      </c>
      <c r="I34" s="77">
        <v>12486</v>
      </c>
    </row>
    <row r="35" spans="1:9" x14ac:dyDescent="0.3">
      <c r="A35" s="77" t="s">
        <v>1136</v>
      </c>
      <c r="B35" s="77" t="s">
        <v>951</v>
      </c>
      <c r="C35" s="77" t="s">
        <v>1137</v>
      </c>
      <c r="D35" s="77" t="s">
        <v>1119</v>
      </c>
      <c r="E35" s="77">
        <v>0.74750000000000005</v>
      </c>
      <c r="F35" s="77">
        <v>0</v>
      </c>
      <c r="G35" s="77">
        <v>0</v>
      </c>
      <c r="H35" s="77" t="s">
        <v>1074</v>
      </c>
      <c r="I35" s="77">
        <v>10382659</v>
      </c>
    </row>
    <row r="36" spans="1:9" x14ac:dyDescent="0.3">
      <c r="A36" s="77" t="s">
        <v>1138</v>
      </c>
      <c r="B36" s="77" t="s">
        <v>709</v>
      </c>
      <c r="C36" s="77" t="s">
        <v>1139</v>
      </c>
      <c r="D36" s="77" t="s">
        <v>1056</v>
      </c>
      <c r="E36" s="77">
        <v>0.90649999999999997</v>
      </c>
      <c r="F36" s="77">
        <v>0</v>
      </c>
      <c r="G36" s="77">
        <v>0</v>
      </c>
      <c r="H36" s="77" t="s">
        <v>1064</v>
      </c>
      <c r="I36" s="77">
        <v>14034</v>
      </c>
    </row>
    <row r="37" spans="1:9" x14ac:dyDescent="0.3">
      <c r="A37" s="77" t="s">
        <v>1140</v>
      </c>
      <c r="B37" s="77" t="s">
        <v>85</v>
      </c>
      <c r="C37" s="77" t="s">
        <v>1141</v>
      </c>
      <c r="D37" s="77" t="s">
        <v>1060</v>
      </c>
      <c r="E37" s="77">
        <v>0.99539999999999995</v>
      </c>
      <c r="F37" s="77">
        <v>0</v>
      </c>
      <c r="G37" s="77">
        <v>0</v>
      </c>
      <c r="H37" s="77" t="s">
        <v>1092</v>
      </c>
      <c r="I37" s="77">
        <v>14410</v>
      </c>
    </row>
    <row r="38" spans="1:9" x14ac:dyDescent="0.3">
      <c r="A38" s="77" t="s">
        <v>1142</v>
      </c>
      <c r="B38" s="77" t="s">
        <v>181</v>
      </c>
      <c r="C38" s="77" t="s">
        <v>1143</v>
      </c>
      <c r="D38" s="77" t="s">
        <v>1060</v>
      </c>
      <c r="E38" s="77">
        <v>0.85729999999999995</v>
      </c>
      <c r="F38" s="77">
        <v>0</v>
      </c>
      <c r="G38" s="77">
        <v>0</v>
      </c>
      <c r="H38" s="77" t="s">
        <v>1057</v>
      </c>
      <c r="I38" s="77">
        <v>15206</v>
      </c>
    </row>
    <row r="39" spans="1:9" x14ac:dyDescent="0.3">
      <c r="A39" s="77" t="s">
        <v>1144</v>
      </c>
      <c r="B39" s="77" t="s">
        <v>195</v>
      </c>
      <c r="C39" s="77" t="s">
        <v>1145</v>
      </c>
      <c r="D39" s="77" t="s">
        <v>1056</v>
      </c>
      <c r="E39" s="77">
        <v>0.86909999999999998</v>
      </c>
      <c r="F39" s="77">
        <v>0</v>
      </c>
      <c r="G39" s="77">
        <v>0</v>
      </c>
      <c r="H39" s="77" t="s">
        <v>1095</v>
      </c>
      <c r="I39" s="77">
        <v>221178</v>
      </c>
    </row>
    <row r="40" spans="1:9" x14ac:dyDescent="0.3">
      <c r="A40" s="77" t="s">
        <v>1146</v>
      </c>
      <c r="B40" s="77" t="s">
        <v>197</v>
      </c>
      <c r="C40" s="77" t="s">
        <v>1147</v>
      </c>
      <c r="D40" s="77" t="s">
        <v>1056</v>
      </c>
      <c r="E40" s="77">
        <v>0.8619</v>
      </c>
      <c r="F40" s="77">
        <v>0</v>
      </c>
      <c r="G40" s="77">
        <v>0</v>
      </c>
      <c r="H40" s="77" t="s">
        <v>1095</v>
      </c>
      <c r="I40" s="77">
        <v>164881</v>
      </c>
    </row>
    <row r="41" spans="1:9" x14ac:dyDescent="0.3">
      <c r="A41" s="77" t="s">
        <v>1148</v>
      </c>
      <c r="B41" s="77" t="s">
        <v>315</v>
      </c>
      <c r="C41" s="77" t="s">
        <v>1149</v>
      </c>
      <c r="D41" s="77" t="s">
        <v>1056</v>
      </c>
      <c r="E41" s="77">
        <v>0.871</v>
      </c>
      <c r="F41" s="77">
        <v>0</v>
      </c>
      <c r="G41" s="77">
        <v>0</v>
      </c>
      <c r="H41" s="77" t="s">
        <v>1061</v>
      </c>
      <c r="I41" s="77">
        <v>74603</v>
      </c>
    </row>
    <row r="42" spans="1:9" x14ac:dyDescent="0.3">
      <c r="A42" s="77" t="s">
        <v>1150</v>
      </c>
      <c r="B42" s="77" t="s">
        <v>245</v>
      </c>
      <c r="C42" s="77" t="s">
        <v>1151</v>
      </c>
      <c r="D42" s="77" t="s">
        <v>1056</v>
      </c>
      <c r="E42" s="77">
        <v>0.76980000000000004</v>
      </c>
      <c r="F42" s="77">
        <v>0</v>
      </c>
      <c r="G42" s="77">
        <v>1</v>
      </c>
      <c r="H42" s="77" t="s">
        <v>1092</v>
      </c>
      <c r="I42" s="77">
        <v>16305</v>
      </c>
    </row>
    <row r="43" spans="1:9" x14ac:dyDescent="0.3">
      <c r="A43" s="77" t="s">
        <v>1152</v>
      </c>
      <c r="B43" s="77" t="s">
        <v>262</v>
      </c>
      <c r="C43" s="77" t="s">
        <v>1153</v>
      </c>
      <c r="D43" s="77" t="s">
        <v>1119</v>
      </c>
      <c r="E43" s="77">
        <v>0.80030000000000001</v>
      </c>
      <c r="F43" s="77">
        <v>0</v>
      </c>
      <c r="G43" s="77">
        <v>1</v>
      </c>
      <c r="H43" s="77" t="s">
        <v>1077</v>
      </c>
      <c r="I43" s="77">
        <v>16449</v>
      </c>
    </row>
    <row r="44" spans="1:9" x14ac:dyDescent="0.3">
      <c r="A44" s="77" t="s">
        <v>1154</v>
      </c>
      <c r="B44" s="77" t="s">
        <v>272</v>
      </c>
      <c r="C44" s="77" t="s">
        <v>1155</v>
      </c>
      <c r="D44" s="77" t="s">
        <v>1119</v>
      </c>
      <c r="E44" s="77">
        <v>0.89829999999999999</v>
      </c>
      <c r="F44" s="77">
        <v>0</v>
      </c>
      <c r="G44" s="77">
        <v>0</v>
      </c>
      <c r="H44" s="77" t="s">
        <v>1095</v>
      </c>
      <c r="I44" s="77">
        <v>16692</v>
      </c>
    </row>
    <row r="45" spans="1:9" x14ac:dyDescent="0.3">
      <c r="A45" s="77" t="s">
        <v>1156</v>
      </c>
      <c r="B45" s="77" t="s">
        <v>276</v>
      </c>
      <c r="C45" s="77" t="s">
        <v>1157</v>
      </c>
      <c r="D45" s="77" t="s">
        <v>1060</v>
      </c>
      <c r="E45" s="77">
        <v>0.91420000000000001</v>
      </c>
      <c r="F45" s="77">
        <v>0</v>
      </c>
      <c r="G45" s="77">
        <v>0</v>
      </c>
      <c r="H45" s="77" t="s">
        <v>1095</v>
      </c>
      <c r="I45" s="77">
        <v>16945</v>
      </c>
    </row>
    <row r="46" spans="1:9" x14ac:dyDescent="0.3">
      <c r="A46" s="77" t="s">
        <v>1158</v>
      </c>
      <c r="B46" s="77" t="s">
        <v>1159</v>
      </c>
      <c r="C46" s="77" t="s">
        <v>1160</v>
      </c>
      <c r="D46" s="77" t="s">
        <v>1119</v>
      </c>
      <c r="E46" s="77">
        <v>0.91469999999999996</v>
      </c>
      <c r="F46" s="77">
        <v>0</v>
      </c>
      <c r="G46" s="77">
        <v>0</v>
      </c>
      <c r="H46" s="77" t="s">
        <v>1064</v>
      </c>
      <c r="I46" s="77">
        <v>14670658</v>
      </c>
    </row>
    <row r="47" spans="1:9" x14ac:dyDescent="0.3">
      <c r="A47" s="77" t="s">
        <v>1161</v>
      </c>
      <c r="B47" s="77" t="s">
        <v>317</v>
      </c>
      <c r="C47" s="77" t="s">
        <v>1162</v>
      </c>
      <c r="D47" s="77" t="s">
        <v>1056</v>
      </c>
      <c r="E47" s="77">
        <v>0.93799999999999994</v>
      </c>
      <c r="F47" s="77">
        <v>0</v>
      </c>
      <c r="G47" s="77">
        <v>0</v>
      </c>
      <c r="H47" s="77" t="s">
        <v>1163</v>
      </c>
      <c r="I47" s="77">
        <v>18297</v>
      </c>
    </row>
    <row r="48" spans="1:9" x14ac:dyDescent="0.3">
      <c r="A48" s="77" t="s">
        <v>1164</v>
      </c>
      <c r="B48" s="77" t="s">
        <v>319</v>
      </c>
      <c r="C48" s="77" t="s">
        <v>1165</v>
      </c>
      <c r="D48" s="77" t="s">
        <v>1060</v>
      </c>
      <c r="E48" s="77">
        <v>0.93840000000000001</v>
      </c>
      <c r="F48" s="77">
        <v>0</v>
      </c>
      <c r="G48" s="77">
        <v>0</v>
      </c>
      <c r="H48" s="77" t="s">
        <v>1069</v>
      </c>
      <c r="I48" s="77">
        <v>62250</v>
      </c>
    </row>
    <row r="49" spans="1:9" x14ac:dyDescent="0.3">
      <c r="A49" s="77" t="s">
        <v>1166</v>
      </c>
      <c r="B49" s="77" t="s">
        <v>846</v>
      </c>
      <c r="C49" s="77" t="s">
        <v>1167</v>
      </c>
      <c r="D49" s="77" t="s">
        <v>1060</v>
      </c>
      <c r="E49" s="77">
        <v>0.93759999999999999</v>
      </c>
      <c r="F49" s="77">
        <v>0</v>
      </c>
      <c r="G49" s="77">
        <v>0</v>
      </c>
      <c r="H49" s="77" t="s">
        <v>1061</v>
      </c>
      <c r="I49" s="77">
        <v>18529</v>
      </c>
    </row>
    <row r="50" spans="1:9" x14ac:dyDescent="0.3">
      <c r="A50" s="77" t="s">
        <v>1168</v>
      </c>
      <c r="B50" s="77" t="s">
        <v>209</v>
      </c>
      <c r="C50" s="77" t="s">
        <v>1169</v>
      </c>
      <c r="D50" s="77" t="s">
        <v>1060</v>
      </c>
      <c r="E50" s="77">
        <v>0.93759999999999999</v>
      </c>
      <c r="F50" s="77">
        <v>0</v>
      </c>
      <c r="G50" s="77">
        <v>0</v>
      </c>
      <c r="H50" s="77" t="s">
        <v>1061</v>
      </c>
      <c r="I50" s="77">
        <v>296646</v>
      </c>
    </row>
    <row r="51" spans="1:9" x14ac:dyDescent="0.3">
      <c r="A51" s="77" t="s">
        <v>1170</v>
      </c>
      <c r="B51" s="77" t="s">
        <v>44</v>
      </c>
      <c r="C51" s="77" t="s">
        <v>1171</v>
      </c>
      <c r="D51" s="77" t="s">
        <v>1060</v>
      </c>
      <c r="E51" s="77">
        <v>0.17050000000000001</v>
      </c>
      <c r="F51" s="77">
        <v>0</v>
      </c>
      <c r="G51" s="77">
        <v>0</v>
      </c>
      <c r="H51" s="77" t="s">
        <v>1057</v>
      </c>
      <c r="I51" s="77">
        <v>641240</v>
      </c>
    </row>
    <row r="52" spans="1:9" x14ac:dyDescent="0.3">
      <c r="A52" s="77" t="s">
        <v>1172</v>
      </c>
      <c r="B52" s="77" t="s">
        <v>351</v>
      </c>
      <c r="C52" s="77" t="s">
        <v>1173</v>
      </c>
      <c r="D52" s="77" t="s">
        <v>1060</v>
      </c>
      <c r="E52" s="77">
        <v>0.96140000000000003</v>
      </c>
      <c r="F52" s="77">
        <v>0</v>
      </c>
      <c r="G52" s="77">
        <v>0</v>
      </c>
      <c r="H52" s="77" t="s">
        <v>1116</v>
      </c>
      <c r="I52" s="77">
        <v>76767</v>
      </c>
    </row>
    <row r="53" spans="1:9" x14ac:dyDescent="0.3">
      <c r="A53" s="77" t="s">
        <v>1174</v>
      </c>
      <c r="B53" s="77" t="s">
        <v>352</v>
      </c>
      <c r="C53" s="77" t="s">
        <v>1175</v>
      </c>
      <c r="D53" s="77" t="s">
        <v>1060</v>
      </c>
      <c r="E53" s="77">
        <v>0.86880000000000002</v>
      </c>
      <c r="F53" s="77">
        <v>0</v>
      </c>
      <c r="G53" s="77">
        <v>0</v>
      </c>
      <c r="H53" s="77" t="s">
        <v>1057</v>
      </c>
      <c r="I53" s="77">
        <v>18692</v>
      </c>
    </row>
    <row r="54" spans="1:9" x14ac:dyDescent="0.3">
      <c r="A54" s="77" t="s">
        <v>1176</v>
      </c>
      <c r="B54" s="77" t="s">
        <v>844</v>
      </c>
      <c r="C54" s="77" t="s">
        <v>1177</v>
      </c>
      <c r="D54" s="77" t="s">
        <v>1060</v>
      </c>
      <c r="E54" s="77">
        <v>0.93130000000000002</v>
      </c>
      <c r="F54" s="77">
        <v>0</v>
      </c>
      <c r="G54" s="77">
        <v>0</v>
      </c>
      <c r="H54" s="77" t="s">
        <v>1061</v>
      </c>
      <c r="I54" s="77">
        <v>18728</v>
      </c>
    </row>
    <row r="55" spans="1:9" x14ac:dyDescent="0.3">
      <c r="A55" s="77" t="s">
        <v>1178</v>
      </c>
      <c r="B55" s="77" t="s">
        <v>46</v>
      </c>
      <c r="C55" s="77" t="s">
        <v>1179</v>
      </c>
      <c r="D55" s="77" t="s">
        <v>1060</v>
      </c>
      <c r="E55" s="77">
        <v>0.97089999999999999</v>
      </c>
      <c r="F55" s="77">
        <v>0</v>
      </c>
      <c r="G55" s="77">
        <v>0</v>
      </c>
      <c r="H55" s="77" t="s">
        <v>1116</v>
      </c>
      <c r="I55" s="77">
        <v>19084</v>
      </c>
    </row>
    <row r="56" spans="1:9" x14ac:dyDescent="0.3">
      <c r="A56" s="77" t="s">
        <v>1180</v>
      </c>
      <c r="B56" s="77" t="s">
        <v>450</v>
      </c>
      <c r="C56" s="77" t="s">
        <v>1181</v>
      </c>
      <c r="D56" s="77" t="s">
        <v>1060</v>
      </c>
      <c r="E56" s="77">
        <v>0.93469999999999998</v>
      </c>
      <c r="F56" s="77">
        <v>0</v>
      </c>
      <c r="G56" s="77">
        <v>0</v>
      </c>
      <c r="H56" s="77" t="s">
        <v>1069</v>
      </c>
      <c r="I56" s="77">
        <v>20113</v>
      </c>
    </row>
    <row r="57" spans="1:9" x14ac:dyDescent="0.3">
      <c r="A57" s="77" t="s">
        <v>1182</v>
      </c>
      <c r="B57" s="77" t="s">
        <v>874</v>
      </c>
      <c r="C57" s="77" t="s">
        <v>1183</v>
      </c>
      <c r="D57" s="77" t="s">
        <v>1056</v>
      </c>
      <c r="E57" s="77">
        <v>0.94620000000000004</v>
      </c>
      <c r="F57" s="77">
        <v>0</v>
      </c>
      <c r="G57" s="77">
        <v>0</v>
      </c>
      <c r="H57" s="77" t="s">
        <v>1064</v>
      </c>
      <c r="I57" s="77">
        <v>92985</v>
      </c>
    </row>
    <row r="58" spans="1:9" x14ac:dyDescent="0.3">
      <c r="A58" s="77" t="s">
        <v>1184</v>
      </c>
      <c r="B58" s="77" t="s">
        <v>42</v>
      </c>
      <c r="C58" s="77" t="s">
        <v>1185</v>
      </c>
      <c r="D58" s="77" t="s">
        <v>1119</v>
      </c>
      <c r="E58" s="77">
        <v>0.98740000000000006</v>
      </c>
      <c r="F58" s="77">
        <v>0</v>
      </c>
      <c r="G58" s="77">
        <v>0</v>
      </c>
      <c r="H58" s="77" t="s">
        <v>1064</v>
      </c>
      <c r="I58" s="77">
        <v>21393</v>
      </c>
    </row>
    <row r="59" spans="1:9" x14ac:dyDescent="0.3">
      <c r="A59" s="77" t="s">
        <v>1186</v>
      </c>
      <c r="B59" s="77" t="s">
        <v>297</v>
      </c>
      <c r="C59" s="77" t="s">
        <v>1187</v>
      </c>
      <c r="D59" s="77" t="s">
        <v>1060</v>
      </c>
      <c r="E59" s="77">
        <v>0.98740000000000006</v>
      </c>
      <c r="F59" s="77">
        <v>0</v>
      </c>
      <c r="G59" s="77">
        <v>0</v>
      </c>
      <c r="H59" s="77" t="s">
        <v>1064</v>
      </c>
      <c r="I59" s="77">
        <v>91543</v>
      </c>
    </row>
    <row r="60" spans="1:9" x14ac:dyDescent="0.3">
      <c r="A60" s="77" t="s">
        <v>1188</v>
      </c>
      <c r="B60" s="77" t="s">
        <v>225</v>
      </c>
      <c r="C60" s="77" t="s">
        <v>1189</v>
      </c>
      <c r="D60" s="77" t="s">
        <v>1060</v>
      </c>
      <c r="E60" s="77">
        <v>0.9859</v>
      </c>
      <c r="F60" s="77">
        <v>0</v>
      </c>
      <c r="G60" s="77">
        <v>0</v>
      </c>
      <c r="H60" s="77" t="s">
        <v>1092</v>
      </c>
      <c r="I60" s="77">
        <v>95170</v>
      </c>
    </row>
    <row r="61" spans="1:9" x14ac:dyDescent="0.3">
      <c r="A61" s="77" t="s">
        <v>1190</v>
      </c>
      <c r="B61" s="77" t="s">
        <v>741</v>
      </c>
      <c r="C61" s="77" t="s">
        <v>1191</v>
      </c>
      <c r="D61" s="77" t="s">
        <v>1056</v>
      </c>
      <c r="E61" s="77">
        <v>0.52139999999999997</v>
      </c>
      <c r="F61" s="77">
        <v>0</v>
      </c>
      <c r="G61" s="77">
        <v>0</v>
      </c>
      <c r="H61" s="77" t="s">
        <v>1163</v>
      </c>
      <c r="I61" s="77">
        <v>95576</v>
      </c>
    </row>
    <row r="62" spans="1:9" x14ac:dyDescent="0.3">
      <c r="A62" s="77" t="s">
        <v>1192</v>
      </c>
      <c r="B62" s="77" t="s">
        <v>799</v>
      </c>
      <c r="C62" s="77" t="s">
        <v>1193</v>
      </c>
      <c r="D62" s="77" t="s">
        <v>1060</v>
      </c>
      <c r="E62" s="77">
        <v>0.90959999999999996</v>
      </c>
      <c r="F62" s="77">
        <v>0</v>
      </c>
      <c r="G62" s="77">
        <v>0</v>
      </c>
      <c r="H62" s="77" t="s">
        <v>1064</v>
      </c>
      <c r="I62" s="77">
        <v>22522</v>
      </c>
    </row>
    <row r="63" spans="1:9" x14ac:dyDescent="0.3">
      <c r="A63" s="77" t="s">
        <v>1194</v>
      </c>
      <c r="B63" s="77" t="s">
        <v>806</v>
      </c>
      <c r="C63" s="77" t="s">
        <v>1195</v>
      </c>
      <c r="D63" s="77" t="s">
        <v>1056</v>
      </c>
      <c r="E63" s="77">
        <v>0.94620000000000004</v>
      </c>
      <c r="F63" s="77">
        <v>0</v>
      </c>
      <c r="G63" s="77">
        <v>0</v>
      </c>
      <c r="H63" s="77" t="s">
        <v>1064</v>
      </c>
      <c r="I63" s="77">
        <v>80518</v>
      </c>
    </row>
    <row r="64" spans="1:9" x14ac:dyDescent="0.3">
      <c r="A64" s="77" t="s">
        <v>1196</v>
      </c>
      <c r="B64" s="77" t="s">
        <v>354</v>
      </c>
      <c r="C64" s="77" t="s">
        <v>1197</v>
      </c>
      <c r="D64" s="77" t="s">
        <v>1056</v>
      </c>
      <c r="E64" s="77">
        <v>0.92300000000000004</v>
      </c>
      <c r="F64" s="77">
        <v>0</v>
      </c>
      <c r="G64" s="77">
        <v>0</v>
      </c>
      <c r="H64" s="77" t="s">
        <v>1064</v>
      </c>
      <c r="I64" s="77">
        <v>81228</v>
      </c>
    </row>
    <row r="65" spans="1:9" x14ac:dyDescent="0.3">
      <c r="A65" s="77" t="s">
        <v>1198</v>
      </c>
      <c r="B65" s="77" t="s">
        <v>233</v>
      </c>
      <c r="C65" s="77" t="s">
        <v>1199</v>
      </c>
      <c r="D65" s="77" t="s">
        <v>1119</v>
      </c>
      <c r="E65" s="77">
        <v>0.91959999999999997</v>
      </c>
      <c r="F65" s="77">
        <v>0</v>
      </c>
      <c r="G65" s="77">
        <v>1</v>
      </c>
      <c r="H65" s="77" t="s">
        <v>1092</v>
      </c>
      <c r="I65" s="77">
        <v>96165</v>
      </c>
    </row>
    <row r="66" spans="1:9" x14ac:dyDescent="0.3">
      <c r="A66" s="77" t="s">
        <v>1200</v>
      </c>
      <c r="B66" s="77" t="s">
        <v>235</v>
      </c>
      <c r="C66" s="77" t="s">
        <v>1201</v>
      </c>
      <c r="D66" s="77" t="s">
        <v>1119</v>
      </c>
      <c r="E66" s="77">
        <v>0.88270000000000004</v>
      </c>
      <c r="F66" s="77">
        <v>0</v>
      </c>
      <c r="G66" s="77">
        <v>1</v>
      </c>
      <c r="H66" s="77" t="s">
        <v>1092</v>
      </c>
      <c r="I66" s="77">
        <v>13283773</v>
      </c>
    </row>
    <row r="67" spans="1:9" x14ac:dyDescent="0.3">
      <c r="A67" s="77" t="s">
        <v>1202</v>
      </c>
      <c r="B67" s="77" t="s">
        <v>50</v>
      </c>
      <c r="C67" s="77" t="s">
        <v>1203</v>
      </c>
      <c r="D67" s="77" t="s">
        <v>1056</v>
      </c>
      <c r="E67" s="77">
        <v>0.96650000000000003</v>
      </c>
      <c r="F67" s="77">
        <v>0</v>
      </c>
      <c r="G67" s="77">
        <v>1</v>
      </c>
      <c r="H67" s="77" t="s">
        <v>1092</v>
      </c>
      <c r="I67" s="77">
        <v>37483</v>
      </c>
    </row>
    <row r="68" spans="1:9" x14ac:dyDescent="0.3">
      <c r="A68" s="77" t="s">
        <v>1204</v>
      </c>
      <c r="B68" s="77" t="s">
        <v>382</v>
      </c>
      <c r="C68" s="77" t="s">
        <v>1205</v>
      </c>
      <c r="D68" s="77" t="s">
        <v>1056</v>
      </c>
      <c r="E68" s="77">
        <v>0.96589999999999998</v>
      </c>
      <c r="F68" s="77">
        <v>0</v>
      </c>
      <c r="G68" s="77">
        <v>0</v>
      </c>
      <c r="H68" s="77" t="s">
        <v>1064</v>
      </c>
      <c r="I68" s="77">
        <v>14778864</v>
      </c>
    </row>
    <row r="69" spans="1:9" x14ac:dyDescent="0.3">
      <c r="A69" s="77" t="s">
        <v>1206</v>
      </c>
      <c r="B69" s="77" t="s">
        <v>882</v>
      </c>
      <c r="C69" s="77" t="s">
        <v>1207</v>
      </c>
      <c r="D69" s="77" t="s">
        <v>1119</v>
      </c>
      <c r="E69" s="77">
        <v>0.93510000000000004</v>
      </c>
      <c r="F69" s="77">
        <v>0</v>
      </c>
      <c r="G69" s="77">
        <v>0</v>
      </c>
      <c r="H69" s="77" t="s">
        <v>1116</v>
      </c>
      <c r="I69" s="77">
        <v>81804</v>
      </c>
    </row>
    <row r="70" spans="1:9" x14ac:dyDescent="0.3">
      <c r="A70" s="77" t="s">
        <v>1208</v>
      </c>
      <c r="B70" s="77" t="s">
        <v>884</v>
      </c>
      <c r="C70" s="77" t="s">
        <v>1209</v>
      </c>
      <c r="D70" s="77" t="s">
        <v>1060</v>
      </c>
      <c r="E70" s="77">
        <v>0.92930000000000001</v>
      </c>
      <c r="F70" s="77">
        <v>0</v>
      </c>
      <c r="G70" s="77">
        <v>0</v>
      </c>
      <c r="H70" s="77" t="s">
        <v>1104</v>
      </c>
      <c r="I70" s="77">
        <v>110990</v>
      </c>
    </row>
    <row r="71" spans="1:9" x14ac:dyDescent="0.3">
      <c r="A71" s="77" t="s">
        <v>1210</v>
      </c>
      <c r="B71" s="77" t="s">
        <v>329</v>
      </c>
      <c r="C71" s="77" t="s">
        <v>1211</v>
      </c>
      <c r="D71" s="77" t="s">
        <v>1060</v>
      </c>
      <c r="E71" s="77">
        <v>0.44040000000000001</v>
      </c>
      <c r="F71" s="77">
        <v>0</v>
      </c>
      <c r="G71" s="77">
        <v>0</v>
      </c>
      <c r="H71" s="77" t="s">
        <v>1074</v>
      </c>
      <c r="I71" s="77">
        <v>161726</v>
      </c>
    </row>
    <row r="72" spans="1:9" x14ac:dyDescent="0.3">
      <c r="A72" s="77" t="s">
        <v>1212</v>
      </c>
      <c r="B72" s="77" t="s">
        <v>119</v>
      </c>
      <c r="C72" s="77" t="s">
        <v>1213</v>
      </c>
      <c r="D72" s="77" t="s">
        <v>1060</v>
      </c>
      <c r="E72" s="77">
        <v>0.9294</v>
      </c>
      <c r="F72" s="77">
        <v>0</v>
      </c>
      <c r="G72" s="77">
        <v>0</v>
      </c>
      <c r="H72" s="77" t="s">
        <v>1095</v>
      </c>
      <c r="I72" s="77">
        <v>26111</v>
      </c>
    </row>
    <row r="73" spans="1:9" x14ac:dyDescent="0.3">
      <c r="A73" s="77" t="s">
        <v>1214</v>
      </c>
      <c r="B73" s="77" t="s">
        <v>1215</v>
      </c>
      <c r="C73" s="77" t="s">
        <v>1216</v>
      </c>
      <c r="D73" s="77" t="s">
        <v>1119</v>
      </c>
      <c r="E73" s="77">
        <v>0.92459999999999998</v>
      </c>
      <c r="F73" s="77">
        <v>0</v>
      </c>
      <c r="G73" s="77">
        <v>0</v>
      </c>
      <c r="H73" s="77" t="s">
        <v>1095</v>
      </c>
      <c r="I73" s="77">
        <v>46781604</v>
      </c>
    </row>
    <row r="74" spans="1:9" x14ac:dyDescent="0.3">
      <c r="A74" s="77" t="s">
        <v>1217</v>
      </c>
      <c r="B74" s="77" t="s">
        <v>123</v>
      </c>
      <c r="C74" s="77" t="s">
        <v>1218</v>
      </c>
      <c r="D74" s="77" t="s">
        <v>1119</v>
      </c>
      <c r="E74" s="77">
        <v>0.9294</v>
      </c>
      <c r="F74" s="77">
        <v>0</v>
      </c>
      <c r="G74" s="77">
        <v>0</v>
      </c>
      <c r="H74" s="77" t="s">
        <v>1095</v>
      </c>
      <c r="I74" s="77">
        <v>260487</v>
      </c>
    </row>
    <row r="75" spans="1:9" x14ac:dyDescent="0.3">
      <c r="A75" s="77" t="s">
        <v>1219</v>
      </c>
      <c r="B75" s="77" t="s">
        <v>125</v>
      </c>
      <c r="C75" s="77" t="s">
        <v>1220</v>
      </c>
      <c r="D75" s="77" t="s">
        <v>1060</v>
      </c>
      <c r="E75" s="77">
        <v>0.92459999999999998</v>
      </c>
      <c r="F75" s="77">
        <v>0</v>
      </c>
      <c r="G75" s="77">
        <v>0</v>
      </c>
      <c r="H75" s="77" t="s">
        <v>1095</v>
      </c>
      <c r="I75" s="77">
        <v>13595583</v>
      </c>
    </row>
    <row r="76" spans="1:9" x14ac:dyDescent="0.3">
      <c r="A76" s="77" t="s">
        <v>1221</v>
      </c>
      <c r="B76" s="77" t="s">
        <v>131</v>
      </c>
      <c r="C76" s="77" t="s">
        <v>1222</v>
      </c>
      <c r="D76" s="77" t="s">
        <v>1060</v>
      </c>
      <c r="E76" s="77">
        <v>0.99470000000000003</v>
      </c>
      <c r="F76" s="77">
        <v>0</v>
      </c>
      <c r="G76" s="77">
        <v>0</v>
      </c>
      <c r="H76" s="77" t="s">
        <v>1077</v>
      </c>
      <c r="I76" s="77">
        <v>26164</v>
      </c>
    </row>
    <row r="77" spans="1:9" x14ac:dyDescent="0.3">
      <c r="A77" s="77" t="s">
        <v>1223</v>
      </c>
      <c r="B77" s="77" t="s">
        <v>132</v>
      </c>
      <c r="C77" s="77" t="s">
        <v>1224</v>
      </c>
      <c r="D77" s="77" t="s">
        <v>1060</v>
      </c>
      <c r="E77" s="77">
        <v>0.93940000000000001</v>
      </c>
      <c r="F77" s="77">
        <v>0</v>
      </c>
      <c r="G77" s="77">
        <v>0</v>
      </c>
      <c r="H77" s="77" t="s">
        <v>1064</v>
      </c>
      <c r="I77" s="77">
        <v>26176</v>
      </c>
    </row>
    <row r="78" spans="1:9" x14ac:dyDescent="0.3">
      <c r="A78" s="77" t="s">
        <v>1225</v>
      </c>
      <c r="B78" s="77" t="s">
        <v>133</v>
      </c>
      <c r="C78" s="77" t="s">
        <v>1226</v>
      </c>
      <c r="D78" s="77" t="s">
        <v>1060</v>
      </c>
      <c r="E78" s="77">
        <v>0.97840000000000005</v>
      </c>
      <c r="F78" s="77">
        <v>0</v>
      </c>
      <c r="G78" s="77">
        <v>0</v>
      </c>
      <c r="H78" s="77" t="s">
        <v>1064</v>
      </c>
      <c r="I78" s="77">
        <v>26177</v>
      </c>
    </row>
    <row r="79" spans="1:9" x14ac:dyDescent="0.3">
      <c r="A79" s="77" t="s">
        <v>1227</v>
      </c>
      <c r="B79" s="77" t="s">
        <v>139</v>
      </c>
      <c r="C79" s="77" t="s">
        <v>1228</v>
      </c>
      <c r="D79" s="77" t="s">
        <v>1056</v>
      </c>
      <c r="E79" s="77">
        <v>0.87290000000000001</v>
      </c>
      <c r="F79" s="77">
        <v>0</v>
      </c>
      <c r="G79" s="77">
        <v>0</v>
      </c>
      <c r="H79" s="77" t="s">
        <v>1104</v>
      </c>
      <c r="I79" s="77">
        <v>83638</v>
      </c>
    </row>
    <row r="80" spans="1:9" x14ac:dyDescent="0.3">
      <c r="A80" s="77" t="s">
        <v>1229</v>
      </c>
      <c r="B80" s="77" t="s">
        <v>153</v>
      </c>
      <c r="C80" s="77" t="s">
        <v>1230</v>
      </c>
      <c r="D80" s="77" t="s">
        <v>1119</v>
      </c>
      <c r="E80" s="77">
        <v>0.82230000000000003</v>
      </c>
      <c r="F80" s="77">
        <v>0</v>
      </c>
      <c r="G80" s="77">
        <v>0</v>
      </c>
      <c r="H80" s="77" t="s">
        <v>1107</v>
      </c>
      <c r="I80" s="77">
        <v>26665</v>
      </c>
    </row>
    <row r="81" spans="1:9" x14ac:dyDescent="0.3">
      <c r="A81" s="77" t="s">
        <v>1231</v>
      </c>
      <c r="B81" s="77" t="s">
        <v>1232</v>
      </c>
      <c r="C81" s="77" t="s">
        <v>1233</v>
      </c>
      <c r="D81" s="77" t="s">
        <v>1119</v>
      </c>
      <c r="E81" s="77">
        <v>0.88160000000000005</v>
      </c>
      <c r="F81" s="77">
        <v>0</v>
      </c>
      <c r="G81" s="77">
        <v>0</v>
      </c>
      <c r="H81" s="77" t="s">
        <v>1077</v>
      </c>
      <c r="I81" s="77">
        <v>84727</v>
      </c>
    </row>
    <row r="82" spans="1:9" x14ac:dyDescent="0.3">
      <c r="A82" s="77" t="s">
        <v>1234</v>
      </c>
      <c r="B82" s="77" t="s">
        <v>187</v>
      </c>
      <c r="C82" s="77" t="s">
        <v>1235</v>
      </c>
      <c r="D82" s="77" t="s">
        <v>1060</v>
      </c>
      <c r="E82" s="77">
        <v>0.87729999999999997</v>
      </c>
      <c r="F82" s="77">
        <v>0</v>
      </c>
      <c r="G82" s="77">
        <v>0</v>
      </c>
      <c r="H82" s="77" t="s">
        <v>1077</v>
      </c>
      <c r="I82" s="77">
        <v>635340</v>
      </c>
    </row>
    <row r="83" spans="1:9" x14ac:dyDescent="0.3">
      <c r="A83" s="77" t="s">
        <v>1236</v>
      </c>
      <c r="B83" s="77" t="s">
        <v>205</v>
      </c>
      <c r="C83" s="77" t="s">
        <v>1237</v>
      </c>
      <c r="D83" s="77" t="s">
        <v>1056</v>
      </c>
      <c r="E83" s="77">
        <v>0.94550000000000001</v>
      </c>
      <c r="F83" s="77">
        <v>0</v>
      </c>
      <c r="G83" s="77">
        <v>0</v>
      </c>
      <c r="H83" s="77" t="s">
        <v>1095</v>
      </c>
      <c r="I83" s="77">
        <v>86700</v>
      </c>
    </row>
    <row r="84" spans="1:9" x14ac:dyDescent="0.3">
      <c r="A84" s="77" t="s">
        <v>1238</v>
      </c>
      <c r="B84" s="77" t="s">
        <v>237</v>
      </c>
      <c r="C84" s="77" t="s">
        <v>1239</v>
      </c>
      <c r="D84" s="77" t="s">
        <v>1060</v>
      </c>
      <c r="E84" s="77">
        <v>0.96619999999999995</v>
      </c>
      <c r="F84" s="77">
        <v>0</v>
      </c>
      <c r="G84" s="77">
        <v>0</v>
      </c>
      <c r="H84" s="77" t="s">
        <v>1064</v>
      </c>
      <c r="I84" s="77" t="s">
        <v>1240</v>
      </c>
    </row>
    <row r="85" spans="1:9" x14ac:dyDescent="0.3">
      <c r="A85" s="77" t="s">
        <v>1241</v>
      </c>
      <c r="B85" s="77" t="s">
        <v>239</v>
      </c>
      <c r="C85" s="77" t="s">
        <v>1242</v>
      </c>
      <c r="D85" s="77" t="s">
        <v>1056</v>
      </c>
      <c r="E85" s="77">
        <v>0.95979999999999999</v>
      </c>
      <c r="F85" s="77">
        <v>0</v>
      </c>
      <c r="G85" s="77">
        <v>0</v>
      </c>
      <c r="H85" s="77" t="s">
        <v>1163</v>
      </c>
      <c r="I85" s="77">
        <v>29728</v>
      </c>
    </row>
    <row r="86" spans="1:9" x14ac:dyDescent="0.3">
      <c r="A86" s="77" t="s">
        <v>1243</v>
      </c>
      <c r="B86" s="77" t="s">
        <v>243</v>
      </c>
      <c r="C86" s="77" t="s">
        <v>1244</v>
      </c>
      <c r="D86" s="77" t="s">
        <v>1056</v>
      </c>
      <c r="E86" s="77">
        <v>0.78869999999999996</v>
      </c>
      <c r="F86" s="77">
        <v>0</v>
      </c>
      <c r="G86" s="77">
        <v>0</v>
      </c>
      <c r="H86" s="77" t="s">
        <v>1116</v>
      </c>
      <c r="I86" s="77">
        <v>62740</v>
      </c>
    </row>
    <row r="87" spans="1:9" x14ac:dyDescent="0.3">
      <c r="A87" s="77" t="s">
        <v>1245</v>
      </c>
      <c r="B87" s="77" t="s">
        <v>246</v>
      </c>
      <c r="C87" s="77" t="s">
        <v>1246</v>
      </c>
      <c r="D87" s="77" t="s">
        <v>1060</v>
      </c>
      <c r="E87" s="77">
        <v>0.47220000000000001</v>
      </c>
      <c r="F87" s="77">
        <v>0</v>
      </c>
      <c r="G87" s="77">
        <v>0</v>
      </c>
      <c r="H87" s="77" t="s">
        <v>1104</v>
      </c>
      <c r="I87" s="77">
        <v>89352</v>
      </c>
    </row>
    <row r="88" spans="1:9" x14ac:dyDescent="0.3">
      <c r="A88" s="77" t="s">
        <v>1247</v>
      </c>
      <c r="B88" s="77" t="s">
        <v>270</v>
      </c>
      <c r="C88" s="77" t="s">
        <v>1248</v>
      </c>
      <c r="D88" s="77" t="s">
        <v>1060</v>
      </c>
      <c r="E88" s="77">
        <v>0.98619999999999997</v>
      </c>
      <c r="F88" s="77">
        <v>0</v>
      </c>
      <c r="G88" s="77">
        <v>0</v>
      </c>
      <c r="H88" s="77" t="s">
        <v>1069</v>
      </c>
      <c r="I88" s="77">
        <v>62753</v>
      </c>
    </row>
    <row r="89" spans="1:9" x14ac:dyDescent="0.3">
      <c r="A89" s="77" t="s">
        <v>1249</v>
      </c>
      <c r="B89" s="77" t="s">
        <v>274</v>
      </c>
      <c r="C89" s="77" t="s">
        <v>1250</v>
      </c>
      <c r="D89" s="77" t="s">
        <v>1060</v>
      </c>
      <c r="E89" s="77">
        <v>0.82569999999999999</v>
      </c>
      <c r="F89" s="77">
        <v>0</v>
      </c>
      <c r="G89" s="77">
        <v>0</v>
      </c>
      <c r="H89" s="77" t="s">
        <v>1074</v>
      </c>
      <c r="I89" s="77">
        <v>31952</v>
      </c>
    </row>
    <row r="90" spans="1:9" x14ac:dyDescent="0.3">
      <c r="A90" s="77" t="s">
        <v>1251</v>
      </c>
      <c r="B90" s="77" t="s">
        <v>939</v>
      </c>
      <c r="C90" s="77" t="s">
        <v>1252</v>
      </c>
      <c r="D90" s="77" t="s">
        <v>1119</v>
      </c>
      <c r="E90" s="77">
        <v>0.86509999999999998</v>
      </c>
      <c r="F90" s="77">
        <v>0</v>
      </c>
      <c r="G90" s="77">
        <v>0</v>
      </c>
      <c r="H90" s="77" t="s">
        <v>1057</v>
      </c>
      <c r="I90" s="77">
        <v>14709185</v>
      </c>
    </row>
    <row r="91" spans="1:9" x14ac:dyDescent="0.3">
      <c r="A91" s="77" t="s">
        <v>1253</v>
      </c>
      <c r="B91" s="77" t="s">
        <v>283</v>
      </c>
      <c r="C91" s="77" t="s">
        <v>1254</v>
      </c>
      <c r="D91" s="77" t="s">
        <v>1060</v>
      </c>
      <c r="E91" s="77">
        <v>0.95579999999999998</v>
      </c>
      <c r="F91" s="77">
        <v>0</v>
      </c>
      <c r="G91" s="77">
        <v>0</v>
      </c>
      <c r="H91" s="77" t="s">
        <v>1069</v>
      </c>
      <c r="I91" s="77">
        <v>61972</v>
      </c>
    </row>
    <row r="92" spans="1:9" x14ac:dyDescent="0.3">
      <c r="A92" s="77" t="s">
        <v>1255</v>
      </c>
      <c r="B92" s="77" t="s">
        <v>285</v>
      </c>
      <c r="C92" s="77" t="s">
        <v>1256</v>
      </c>
      <c r="D92" s="77" t="s">
        <v>1056</v>
      </c>
      <c r="E92" s="77">
        <v>0.87290000000000001</v>
      </c>
      <c r="F92" s="77">
        <v>0</v>
      </c>
      <c r="G92" s="77">
        <v>0</v>
      </c>
      <c r="H92" s="77" t="s">
        <v>1104</v>
      </c>
      <c r="I92" s="77">
        <v>117450</v>
      </c>
    </row>
    <row r="93" spans="1:9" x14ac:dyDescent="0.3">
      <c r="A93" s="77" t="s">
        <v>1257</v>
      </c>
      <c r="B93" s="77" t="s">
        <v>323</v>
      </c>
      <c r="C93" s="77" t="s">
        <v>1258</v>
      </c>
      <c r="D93" s="77" t="s">
        <v>1060</v>
      </c>
      <c r="E93" s="77">
        <v>0.86739999999999995</v>
      </c>
      <c r="F93" s="77">
        <v>0</v>
      </c>
      <c r="G93" s="77">
        <v>0</v>
      </c>
      <c r="H93" s="77" t="s">
        <v>1061</v>
      </c>
      <c r="I93" s="77">
        <v>168375</v>
      </c>
    </row>
    <row r="94" spans="1:9" x14ac:dyDescent="0.3">
      <c r="A94" s="77" t="s">
        <v>1259</v>
      </c>
      <c r="B94" s="77" t="s">
        <v>845</v>
      </c>
      <c r="C94" s="77" t="s">
        <v>1260</v>
      </c>
      <c r="D94" s="77" t="s">
        <v>1060</v>
      </c>
      <c r="E94" s="77">
        <v>0.88390000000000002</v>
      </c>
      <c r="F94" s="77">
        <v>0</v>
      </c>
      <c r="G94" s="77">
        <v>0</v>
      </c>
      <c r="H94" s="77" t="s">
        <v>1061</v>
      </c>
      <c r="I94" s="77">
        <v>15724678</v>
      </c>
    </row>
    <row r="95" spans="1:9" x14ac:dyDescent="0.3">
      <c r="A95" s="77" t="s">
        <v>1261</v>
      </c>
      <c r="B95" s="77" t="s">
        <v>290</v>
      </c>
      <c r="C95" s="77" t="s">
        <v>1262</v>
      </c>
      <c r="D95" s="77" t="s">
        <v>1060</v>
      </c>
      <c r="E95" s="77">
        <v>0.93069999999999997</v>
      </c>
      <c r="F95" s="77">
        <v>0</v>
      </c>
      <c r="G95" s="77">
        <v>0</v>
      </c>
      <c r="H95" s="77" t="s">
        <v>1263</v>
      </c>
      <c r="I95" s="77">
        <v>91820</v>
      </c>
    </row>
    <row r="96" spans="1:9" x14ac:dyDescent="0.3">
      <c r="A96" s="77" t="s">
        <v>1264</v>
      </c>
      <c r="B96" s="77" t="s">
        <v>293</v>
      </c>
      <c r="C96" s="77" t="s">
        <v>1265</v>
      </c>
      <c r="D96" s="77" t="s">
        <v>1060</v>
      </c>
      <c r="E96" s="77">
        <v>0.93840000000000001</v>
      </c>
      <c r="F96" s="77">
        <v>0</v>
      </c>
      <c r="G96" s="77">
        <v>0</v>
      </c>
      <c r="H96" s="77" t="s">
        <v>1104</v>
      </c>
      <c r="I96" s="77">
        <v>117291</v>
      </c>
    </row>
    <row r="97" spans="1:9" x14ac:dyDescent="0.3">
      <c r="A97" s="77" t="s">
        <v>1266</v>
      </c>
      <c r="B97" s="77" t="s">
        <v>58</v>
      </c>
      <c r="C97" s="77" t="s">
        <v>1267</v>
      </c>
      <c r="D97" s="77" t="s">
        <v>1056</v>
      </c>
      <c r="E97" s="77">
        <v>0.90649999999999997</v>
      </c>
      <c r="F97" s="77">
        <v>0</v>
      </c>
      <c r="G97" s="77">
        <v>0</v>
      </c>
      <c r="H97" s="77" t="s">
        <v>1064</v>
      </c>
      <c r="I97" s="77">
        <v>14034</v>
      </c>
    </row>
    <row r="98" spans="1:9" x14ac:dyDescent="0.3">
      <c r="A98" s="77" t="s">
        <v>1268</v>
      </c>
      <c r="B98" s="77" t="s">
        <v>64</v>
      </c>
      <c r="C98" s="77" t="s">
        <v>1269</v>
      </c>
      <c r="D98" s="77" t="s">
        <v>1056</v>
      </c>
      <c r="E98" s="77">
        <v>0.95820000000000005</v>
      </c>
      <c r="F98" s="77">
        <v>0</v>
      </c>
      <c r="G98" s="77">
        <v>0</v>
      </c>
      <c r="H98" s="77" t="s">
        <v>1064</v>
      </c>
      <c r="I98" s="77">
        <v>33553</v>
      </c>
    </row>
    <row r="99" spans="1:9" x14ac:dyDescent="0.3">
      <c r="A99" s="77" t="s">
        <v>1270</v>
      </c>
      <c r="B99" s="77" t="s">
        <v>331</v>
      </c>
      <c r="C99" s="77" t="s">
        <v>1271</v>
      </c>
      <c r="D99" s="77" t="s">
        <v>1119</v>
      </c>
      <c r="E99" s="77">
        <v>0.94179999999999997</v>
      </c>
      <c r="F99" s="77">
        <v>0</v>
      </c>
      <c r="G99" s="77">
        <v>0</v>
      </c>
      <c r="H99" s="77" t="s">
        <v>1061</v>
      </c>
      <c r="I99" s="77" t="s">
        <v>1240</v>
      </c>
    </row>
    <row r="100" spans="1:9" x14ac:dyDescent="0.3">
      <c r="A100" s="77" t="s">
        <v>1272</v>
      </c>
      <c r="B100" s="77" t="s">
        <v>1273</v>
      </c>
      <c r="C100" s="77" t="s">
        <v>1274</v>
      </c>
      <c r="D100" s="77" t="s">
        <v>1119</v>
      </c>
      <c r="E100" s="77">
        <v>0.93059999999999998</v>
      </c>
      <c r="F100" s="77">
        <v>0</v>
      </c>
      <c r="G100" s="77">
        <v>0</v>
      </c>
      <c r="H100" s="77" t="s">
        <v>1064</v>
      </c>
      <c r="I100" s="77">
        <v>94383</v>
      </c>
    </row>
    <row r="101" spans="1:9" x14ac:dyDescent="0.3">
      <c r="A101" s="77" t="s">
        <v>1275</v>
      </c>
      <c r="B101" s="77" t="s">
        <v>264</v>
      </c>
      <c r="C101" s="77" t="s">
        <v>1276</v>
      </c>
      <c r="D101" s="77" t="s">
        <v>1056</v>
      </c>
      <c r="E101" s="77">
        <v>0.87290000000000001</v>
      </c>
      <c r="F101" s="77">
        <v>0</v>
      </c>
      <c r="G101" s="77">
        <v>0</v>
      </c>
      <c r="H101" s="77" t="s">
        <v>1104</v>
      </c>
      <c r="I101" s="77">
        <v>15709948</v>
      </c>
    </row>
    <row r="102" spans="1:9" x14ac:dyDescent="0.3">
      <c r="A102" s="77" t="s">
        <v>1277</v>
      </c>
      <c r="B102" s="77" t="s">
        <v>305</v>
      </c>
      <c r="C102" s="77" t="s">
        <v>1278</v>
      </c>
      <c r="D102" s="77" t="s">
        <v>1056</v>
      </c>
      <c r="E102" s="77">
        <v>0.99470000000000003</v>
      </c>
      <c r="F102" s="77">
        <v>0</v>
      </c>
      <c r="G102" s="77">
        <v>0</v>
      </c>
      <c r="H102" s="77" t="s">
        <v>1077</v>
      </c>
      <c r="I102" s="77">
        <v>3032840</v>
      </c>
    </row>
    <row r="103" spans="1:9" x14ac:dyDescent="0.3">
      <c r="A103" s="77" t="s">
        <v>1279</v>
      </c>
      <c r="B103" s="77" t="s">
        <v>1280</v>
      </c>
      <c r="C103" s="77" t="s">
        <v>1281</v>
      </c>
      <c r="D103" s="77" t="s">
        <v>1119</v>
      </c>
      <c r="E103" s="77">
        <v>0.60829999999999995</v>
      </c>
      <c r="F103" s="77">
        <v>0</v>
      </c>
      <c r="G103" s="77">
        <v>0</v>
      </c>
      <c r="H103" s="77" t="s">
        <v>1069</v>
      </c>
      <c r="I103" s="77">
        <v>656687</v>
      </c>
    </row>
    <row r="104" spans="1:9" x14ac:dyDescent="0.3">
      <c r="A104" s="77" t="s">
        <v>1282</v>
      </c>
      <c r="B104" s="77" t="s">
        <v>818</v>
      </c>
      <c r="C104" s="77" t="s">
        <v>1283</v>
      </c>
      <c r="D104" s="77" t="s">
        <v>1119</v>
      </c>
      <c r="E104" s="77">
        <v>0.93489999999999995</v>
      </c>
      <c r="F104" s="77">
        <v>0</v>
      </c>
      <c r="G104" s="77">
        <v>0</v>
      </c>
      <c r="H104" s="77" t="s">
        <v>1064</v>
      </c>
      <c r="I104" s="77">
        <v>8295</v>
      </c>
    </row>
    <row r="105" spans="1:9" x14ac:dyDescent="0.3">
      <c r="A105" s="77" t="s">
        <v>1284</v>
      </c>
      <c r="B105" s="77" t="s">
        <v>333</v>
      </c>
      <c r="C105" s="77" t="s">
        <v>1285</v>
      </c>
      <c r="D105" s="77" t="s">
        <v>1119</v>
      </c>
      <c r="E105" s="77">
        <v>0.70709999999999995</v>
      </c>
      <c r="F105" s="77">
        <v>0</v>
      </c>
      <c r="G105" s="77">
        <v>0</v>
      </c>
      <c r="H105" s="77" t="s">
        <v>1061</v>
      </c>
      <c r="I105" s="77">
        <v>53432679</v>
      </c>
    </row>
    <row r="106" spans="1:9" x14ac:dyDescent="0.3">
      <c r="A106" s="77" t="s">
        <v>1286</v>
      </c>
      <c r="B106" s="77" t="s">
        <v>356</v>
      </c>
      <c r="C106" s="77" t="s">
        <v>1287</v>
      </c>
      <c r="D106" s="77" t="s">
        <v>1119</v>
      </c>
      <c r="E106" s="77">
        <v>0.84050000000000002</v>
      </c>
      <c r="F106" s="77">
        <v>0</v>
      </c>
      <c r="G106" s="77">
        <v>0</v>
      </c>
      <c r="H106" s="77" t="s">
        <v>1061</v>
      </c>
      <c r="I106" s="77" t="s">
        <v>1240</v>
      </c>
    </row>
    <row r="107" spans="1:9" x14ac:dyDescent="0.3">
      <c r="A107" s="77" t="s">
        <v>1288</v>
      </c>
      <c r="B107" s="77" t="s">
        <v>321</v>
      </c>
      <c r="C107" s="77" t="s">
        <v>1289</v>
      </c>
      <c r="D107" s="77" t="s">
        <v>1060</v>
      </c>
      <c r="E107" s="77">
        <v>0.94689999999999996</v>
      </c>
      <c r="F107" s="77">
        <v>0</v>
      </c>
      <c r="G107" s="77">
        <v>0</v>
      </c>
      <c r="H107" s="77" t="s">
        <v>1095</v>
      </c>
      <c r="I107" s="77">
        <v>35733</v>
      </c>
    </row>
    <row r="108" spans="1:9" x14ac:dyDescent="0.3">
      <c r="A108" s="77" t="s">
        <v>1290</v>
      </c>
      <c r="B108" s="77" t="s">
        <v>191</v>
      </c>
      <c r="C108" s="77" t="s">
        <v>1291</v>
      </c>
      <c r="D108" s="77" t="s">
        <v>1119</v>
      </c>
      <c r="E108" s="77">
        <v>0.88390000000000002</v>
      </c>
      <c r="F108" s="77">
        <v>0</v>
      </c>
      <c r="G108" s="77">
        <v>0</v>
      </c>
      <c r="H108" s="77" t="s">
        <v>1061</v>
      </c>
      <c r="I108" s="77" t="s">
        <v>1240</v>
      </c>
    </row>
    <row r="109" spans="1:9" x14ac:dyDescent="0.3">
      <c r="A109" s="77" t="s">
        <v>1292</v>
      </c>
      <c r="B109" s="77" t="s">
        <v>325</v>
      </c>
      <c r="C109" s="77" t="s">
        <v>1293</v>
      </c>
      <c r="D109" s="77" t="s">
        <v>1119</v>
      </c>
      <c r="E109" s="77">
        <v>0.93489999999999995</v>
      </c>
      <c r="F109" s="77">
        <v>0</v>
      </c>
      <c r="G109" s="77">
        <v>0</v>
      </c>
      <c r="H109" s="77" t="s">
        <v>1074</v>
      </c>
      <c r="I109" s="77">
        <v>3084547</v>
      </c>
    </row>
    <row r="110" spans="1:9" x14ac:dyDescent="0.3">
      <c r="A110" s="77" t="s">
        <v>1294</v>
      </c>
      <c r="B110" s="77" t="s">
        <v>327</v>
      </c>
      <c r="C110" s="77" t="s">
        <v>1295</v>
      </c>
      <c r="D110" s="77" t="s">
        <v>1119</v>
      </c>
      <c r="E110" s="77">
        <v>0.99470000000000003</v>
      </c>
      <c r="F110" s="77">
        <v>0</v>
      </c>
      <c r="G110" s="77">
        <v>0</v>
      </c>
      <c r="H110" s="77" t="s">
        <v>1077</v>
      </c>
      <c r="I110" s="77">
        <v>612068</v>
      </c>
    </row>
    <row r="111" spans="1:9" x14ac:dyDescent="0.3">
      <c r="A111" s="77" t="s">
        <v>1296</v>
      </c>
      <c r="B111" s="77" t="s">
        <v>335</v>
      </c>
      <c r="C111" s="77" t="s">
        <v>1297</v>
      </c>
      <c r="D111" s="77" t="s">
        <v>1056</v>
      </c>
      <c r="E111" s="77">
        <v>0.96009999999999995</v>
      </c>
      <c r="F111" s="77">
        <v>0</v>
      </c>
      <c r="G111" s="77">
        <v>0</v>
      </c>
      <c r="H111" s="77" t="s">
        <v>1116</v>
      </c>
      <c r="I111" s="77">
        <v>154735126</v>
      </c>
    </row>
    <row r="112" spans="1:9" x14ac:dyDescent="0.3">
      <c r="A112" s="77" t="s">
        <v>1298</v>
      </c>
      <c r="B112" s="77" t="s">
        <v>337</v>
      </c>
      <c r="C112" s="77" t="s">
        <v>1299</v>
      </c>
      <c r="D112" s="77" t="s">
        <v>1060</v>
      </c>
      <c r="E112" s="77">
        <v>0.98839999999999995</v>
      </c>
      <c r="F112" s="77">
        <v>0</v>
      </c>
      <c r="G112" s="77">
        <v>0</v>
      </c>
      <c r="H112" s="77" t="s">
        <v>1092</v>
      </c>
      <c r="I112" s="77" t="s">
        <v>1240</v>
      </c>
    </row>
    <row r="113" spans="1:9" x14ac:dyDescent="0.3">
      <c r="A113" s="77" t="s">
        <v>1300</v>
      </c>
      <c r="B113" s="77" t="s">
        <v>339</v>
      </c>
      <c r="C113" s="77" t="s">
        <v>1301</v>
      </c>
      <c r="D113" s="77" t="s">
        <v>1060</v>
      </c>
      <c r="E113" s="77">
        <v>0.99480000000000002</v>
      </c>
      <c r="F113" s="77">
        <v>0</v>
      </c>
      <c r="G113" s="77">
        <v>0</v>
      </c>
      <c r="H113" s="77" t="s">
        <v>1092</v>
      </c>
      <c r="I113" s="77">
        <v>6537506</v>
      </c>
    </row>
    <row r="114" spans="1:9" x14ac:dyDescent="0.3">
      <c r="A114" s="77" t="s">
        <v>1302</v>
      </c>
      <c r="B114" s="77" t="s">
        <v>1303</v>
      </c>
      <c r="C114" s="77" t="s">
        <v>1304</v>
      </c>
      <c r="D114" s="77" t="s">
        <v>1119</v>
      </c>
      <c r="E114" s="77">
        <v>0.98199999999999998</v>
      </c>
      <c r="F114" s="77">
        <v>0</v>
      </c>
      <c r="G114" s="77">
        <v>0</v>
      </c>
      <c r="H114" s="77" t="s">
        <v>1092</v>
      </c>
      <c r="I114" s="77">
        <v>5235675</v>
      </c>
    </row>
    <row r="115" spans="1:9" x14ac:dyDescent="0.3">
      <c r="A115" s="77" t="s">
        <v>1305</v>
      </c>
      <c r="B115" s="77" t="s">
        <v>343</v>
      </c>
      <c r="C115" s="77" t="s">
        <v>1306</v>
      </c>
      <c r="D115" s="77" t="s">
        <v>1060</v>
      </c>
      <c r="E115" s="77">
        <v>0.60050000000000003</v>
      </c>
      <c r="F115" s="77">
        <v>0</v>
      </c>
      <c r="G115" s="77">
        <v>0</v>
      </c>
      <c r="H115" s="77" t="s">
        <v>1104</v>
      </c>
      <c r="I115" s="77">
        <v>36183</v>
      </c>
    </row>
    <row r="116" spans="1:9" x14ac:dyDescent="0.3">
      <c r="A116" s="77" t="s">
        <v>1307</v>
      </c>
      <c r="B116" s="77" t="s">
        <v>822</v>
      </c>
      <c r="C116" s="77" t="s">
        <v>1308</v>
      </c>
      <c r="D116" s="77" t="s">
        <v>1056</v>
      </c>
      <c r="E116" s="77">
        <v>0.95509999999999995</v>
      </c>
      <c r="F116" s="77">
        <v>0</v>
      </c>
      <c r="G116" s="77">
        <v>0</v>
      </c>
      <c r="H116" s="77" t="s">
        <v>1064</v>
      </c>
      <c r="I116" s="77">
        <v>94445</v>
      </c>
    </row>
    <row r="117" spans="1:9" x14ac:dyDescent="0.3">
      <c r="A117" s="77" t="s">
        <v>1309</v>
      </c>
      <c r="B117" s="77" t="s">
        <v>380</v>
      </c>
      <c r="C117" s="77" t="s">
        <v>1310</v>
      </c>
      <c r="D117" s="77" t="s">
        <v>1060</v>
      </c>
      <c r="E117" s="77">
        <v>0.89239999999999997</v>
      </c>
      <c r="F117" s="77">
        <v>0</v>
      </c>
      <c r="G117" s="77">
        <v>0</v>
      </c>
      <c r="H117" s="77" t="s">
        <v>1069</v>
      </c>
      <c r="I117" s="77">
        <v>118551</v>
      </c>
    </row>
    <row r="118" spans="1:9" x14ac:dyDescent="0.3">
      <c r="A118" s="77" t="s">
        <v>1311</v>
      </c>
      <c r="B118" s="77" t="s">
        <v>84</v>
      </c>
      <c r="C118" s="77" t="s">
        <v>1312</v>
      </c>
      <c r="D118" s="77" t="s">
        <v>1119</v>
      </c>
      <c r="E118" s="77">
        <v>0.98740000000000006</v>
      </c>
      <c r="F118" s="77">
        <v>1</v>
      </c>
      <c r="G118" s="77">
        <v>0</v>
      </c>
      <c r="H118" s="77" t="s">
        <v>1064</v>
      </c>
      <c r="I118" s="77">
        <v>93173</v>
      </c>
    </row>
    <row r="119" spans="1:9" x14ac:dyDescent="0.3">
      <c r="A119" s="77" t="s">
        <v>1313</v>
      </c>
      <c r="B119" s="77" t="s">
        <v>384</v>
      </c>
      <c r="C119" s="77" t="s">
        <v>1314</v>
      </c>
      <c r="D119" s="77" t="s">
        <v>1060</v>
      </c>
      <c r="E119" s="77">
        <v>0.95220000000000005</v>
      </c>
      <c r="F119" s="77">
        <v>0</v>
      </c>
      <c r="G119" s="77">
        <v>0</v>
      </c>
      <c r="H119" s="77" t="s">
        <v>1095</v>
      </c>
      <c r="I119" s="77">
        <v>118174</v>
      </c>
    </row>
    <row r="120" spans="1:9" x14ac:dyDescent="0.3">
      <c r="A120" s="77" t="s">
        <v>1315</v>
      </c>
      <c r="B120" s="77" t="s">
        <v>388</v>
      </c>
      <c r="C120" s="77" t="s">
        <v>1316</v>
      </c>
      <c r="D120" s="77" t="s">
        <v>1060</v>
      </c>
      <c r="E120" s="77">
        <v>0.99219999999999997</v>
      </c>
      <c r="F120" s="77">
        <v>0</v>
      </c>
      <c r="G120" s="77">
        <v>0</v>
      </c>
      <c r="H120" s="77" t="s">
        <v>1116</v>
      </c>
      <c r="I120" s="77">
        <v>118216</v>
      </c>
    </row>
    <row r="121" spans="1:9" x14ac:dyDescent="0.3">
      <c r="A121" s="77" t="s">
        <v>1317</v>
      </c>
      <c r="B121" s="77" t="s">
        <v>1318</v>
      </c>
      <c r="C121" s="77" t="s">
        <v>1319</v>
      </c>
      <c r="D121" s="77" t="s">
        <v>1119</v>
      </c>
      <c r="E121" s="77">
        <v>0.80289999999999995</v>
      </c>
      <c r="F121" s="77">
        <v>0</v>
      </c>
      <c r="G121" s="77">
        <v>0</v>
      </c>
      <c r="H121" s="77" t="s">
        <v>1064</v>
      </c>
      <c r="I121" s="77">
        <v>23106284</v>
      </c>
    </row>
    <row r="122" spans="1:9" x14ac:dyDescent="0.3">
      <c r="A122" s="77" t="s">
        <v>1320</v>
      </c>
      <c r="B122" s="77" t="s">
        <v>203</v>
      </c>
      <c r="C122" s="77" t="s">
        <v>1321</v>
      </c>
      <c r="D122" s="77" t="s">
        <v>1119</v>
      </c>
      <c r="E122" s="77">
        <v>0.99550000000000005</v>
      </c>
      <c r="F122" s="77">
        <v>0</v>
      </c>
      <c r="G122" s="77">
        <v>0</v>
      </c>
      <c r="H122" s="77" t="s">
        <v>1092</v>
      </c>
      <c r="I122" s="77">
        <v>11028658</v>
      </c>
    </row>
    <row r="123" spans="1:9" x14ac:dyDescent="0.3">
      <c r="A123" s="77" t="s">
        <v>1322</v>
      </c>
      <c r="B123" s="77" t="s">
        <v>1323</v>
      </c>
      <c r="C123" s="77" t="s">
        <v>1324</v>
      </c>
      <c r="D123" s="77" t="s">
        <v>1119</v>
      </c>
      <c r="E123" s="77">
        <v>0.97299999999999998</v>
      </c>
      <c r="F123" s="77">
        <v>0</v>
      </c>
      <c r="G123" s="77">
        <v>0</v>
      </c>
      <c r="H123" s="77" t="s">
        <v>1092</v>
      </c>
      <c r="I123" s="77">
        <v>118274</v>
      </c>
    </row>
    <row r="124" spans="1:9" x14ac:dyDescent="0.3">
      <c r="A124" s="77" t="s">
        <v>1325</v>
      </c>
      <c r="B124" s="77" t="s">
        <v>396</v>
      </c>
      <c r="C124" s="77" t="s">
        <v>1326</v>
      </c>
      <c r="D124" s="77" t="s">
        <v>1119</v>
      </c>
      <c r="E124" s="77">
        <v>0.70750000000000002</v>
      </c>
      <c r="F124" s="77">
        <v>0</v>
      </c>
      <c r="G124" s="77">
        <v>0</v>
      </c>
      <c r="H124" s="77" t="s">
        <v>1107</v>
      </c>
      <c r="I124" s="77">
        <v>13643138</v>
      </c>
    </row>
    <row r="125" spans="1:9" x14ac:dyDescent="0.3">
      <c r="A125" s="77" t="s">
        <v>1327</v>
      </c>
      <c r="B125" s="77" t="s">
        <v>398</v>
      </c>
      <c r="C125" s="77" t="s">
        <v>1328</v>
      </c>
      <c r="D125" s="77" t="s">
        <v>1056</v>
      </c>
      <c r="E125" s="77"/>
      <c r="F125" s="77">
        <v>0</v>
      </c>
      <c r="G125" s="77">
        <v>0</v>
      </c>
      <c r="H125" s="77" t="s">
        <v>1077</v>
      </c>
      <c r="I125" s="77" t="s">
        <v>1240</v>
      </c>
    </row>
    <row r="126" spans="1:9" x14ac:dyDescent="0.3">
      <c r="A126" s="77" t="s">
        <v>1329</v>
      </c>
      <c r="B126" s="77" t="s">
        <v>399</v>
      </c>
      <c r="C126" s="77" t="s">
        <v>1330</v>
      </c>
      <c r="D126" s="77" t="s">
        <v>1060</v>
      </c>
      <c r="E126" s="77">
        <v>0.85729999999999995</v>
      </c>
      <c r="F126" s="77">
        <v>0</v>
      </c>
      <c r="G126" s="77">
        <v>0</v>
      </c>
      <c r="H126" s="77" t="s">
        <v>1057</v>
      </c>
      <c r="I126" s="77" t="s">
        <v>1240</v>
      </c>
    </row>
    <row r="127" spans="1:9" x14ac:dyDescent="0.3">
      <c r="A127" s="77" t="s">
        <v>1331</v>
      </c>
      <c r="B127" s="77" t="s">
        <v>401</v>
      </c>
      <c r="C127" s="77" t="s">
        <v>1332</v>
      </c>
      <c r="D127" s="77" t="s">
        <v>1056</v>
      </c>
      <c r="E127" s="77">
        <v>0.99460000000000004</v>
      </c>
      <c r="F127" s="77">
        <v>0</v>
      </c>
      <c r="G127" s="77">
        <v>0</v>
      </c>
      <c r="H127" s="77" t="s">
        <v>1092</v>
      </c>
      <c r="I127" s="77" t="s">
        <v>1240</v>
      </c>
    </row>
    <row r="128" spans="1:9" x14ac:dyDescent="0.3">
      <c r="A128" s="77" t="s">
        <v>1333</v>
      </c>
      <c r="B128" s="77" t="s">
        <v>941</v>
      </c>
      <c r="C128" s="77" t="s">
        <v>1334</v>
      </c>
      <c r="D128" s="77" t="s">
        <v>1119</v>
      </c>
      <c r="E128" s="77">
        <v>0.4894</v>
      </c>
      <c r="F128" s="77">
        <v>0</v>
      </c>
      <c r="G128" s="77">
        <v>0</v>
      </c>
      <c r="H128" s="77" t="s">
        <v>1057</v>
      </c>
      <c r="I128" s="77">
        <v>3032934</v>
      </c>
    </row>
    <row r="129" spans="1:9" x14ac:dyDescent="0.3">
      <c r="A129" s="77" t="s">
        <v>1335</v>
      </c>
      <c r="B129" s="77" t="s">
        <v>110</v>
      </c>
      <c r="C129" s="77" t="s">
        <v>1336</v>
      </c>
      <c r="D129" s="77" t="s">
        <v>1119</v>
      </c>
      <c r="E129" s="77">
        <v>0.98740000000000006</v>
      </c>
      <c r="F129" s="77">
        <v>1</v>
      </c>
      <c r="G129" s="77">
        <v>0</v>
      </c>
      <c r="H129" s="77" t="s">
        <v>1064</v>
      </c>
      <c r="I129" s="77">
        <v>5284348</v>
      </c>
    </row>
    <row r="130" spans="1:9" x14ac:dyDescent="0.3">
      <c r="A130" s="77" t="s">
        <v>1337</v>
      </c>
      <c r="B130" s="77" t="s">
        <v>411</v>
      </c>
      <c r="C130" s="77" t="s">
        <v>1338</v>
      </c>
      <c r="D130" s="77" t="s">
        <v>1060</v>
      </c>
      <c r="E130" s="77">
        <v>0.84299999999999997</v>
      </c>
      <c r="F130" s="77">
        <v>0</v>
      </c>
      <c r="G130" s="77">
        <v>0</v>
      </c>
      <c r="H130" s="77" t="s">
        <v>1069</v>
      </c>
      <c r="I130" s="77">
        <v>3341665</v>
      </c>
    </row>
    <row r="131" spans="1:9" x14ac:dyDescent="0.3">
      <c r="A131" s="77" t="s">
        <v>1339</v>
      </c>
      <c r="B131" s="77" t="s">
        <v>413</v>
      </c>
      <c r="C131" s="77" t="s">
        <v>1340</v>
      </c>
      <c r="D131" s="77" t="s">
        <v>1060</v>
      </c>
      <c r="E131" s="77">
        <v>0.9516</v>
      </c>
      <c r="F131" s="77">
        <v>0</v>
      </c>
      <c r="G131" s="77">
        <v>0</v>
      </c>
      <c r="H131" s="77" t="s">
        <v>1116</v>
      </c>
      <c r="I131" s="77">
        <v>37840</v>
      </c>
    </row>
    <row r="132" spans="1:9" x14ac:dyDescent="0.3">
      <c r="A132" s="77" t="s">
        <v>1341</v>
      </c>
      <c r="B132" s="77" t="s">
        <v>415</v>
      </c>
      <c r="C132" s="77" t="s">
        <v>1342</v>
      </c>
      <c r="D132" s="77" t="s">
        <v>1060</v>
      </c>
      <c r="E132" s="77">
        <v>0.94650000000000001</v>
      </c>
      <c r="F132" s="77">
        <v>0</v>
      </c>
      <c r="G132" s="77">
        <v>0</v>
      </c>
      <c r="H132" s="77" t="s">
        <v>1069</v>
      </c>
      <c r="I132" s="77">
        <v>37841</v>
      </c>
    </row>
    <row r="133" spans="1:9" x14ac:dyDescent="0.3">
      <c r="A133" s="77" t="s">
        <v>1343</v>
      </c>
      <c r="B133" s="77" t="s">
        <v>417</v>
      </c>
      <c r="C133" s="77" t="s">
        <v>1344</v>
      </c>
      <c r="D133" s="77" t="s">
        <v>1060</v>
      </c>
      <c r="E133" s="77">
        <v>0.9879</v>
      </c>
      <c r="F133" s="77">
        <v>0</v>
      </c>
      <c r="G133" s="77">
        <v>0</v>
      </c>
      <c r="H133" s="77" t="s">
        <v>1064</v>
      </c>
      <c r="I133" s="77">
        <v>92310</v>
      </c>
    </row>
    <row r="134" spans="1:9" x14ac:dyDescent="0.3">
      <c r="A134" s="77" t="s">
        <v>1345</v>
      </c>
      <c r="B134" s="77" t="s">
        <v>469</v>
      </c>
      <c r="C134" s="77" t="s">
        <v>1346</v>
      </c>
      <c r="D134" s="77" t="s">
        <v>1119</v>
      </c>
      <c r="E134" s="77">
        <v>0.99790000000000001</v>
      </c>
      <c r="F134" s="77">
        <v>0</v>
      </c>
      <c r="G134" s="77">
        <v>1</v>
      </c>
      <c r="H134" s="77" t="s">
        <v>1092</v>
      </c>
      <c r="I134" s="77">
        <v>71446569</v>
      </c>
    </row>
    <row r="135" spans="1:9" x14ac:dyDescent="0.3">
      <c r="A135" s="77" t="s">
        <v>1347</v>
      </c>
      <c r="B135" s="77" t="s">
        <v>421</v>
      </c>
      <c r="C135" s="77" t="s">
        <v>1348</v>
      </c>
      <c r="D135" s="77" t="s">
        <v>1060</v>
      </c>
      <c r="E135" s="77">
        <v>0.97340000000000004</v>
      </c>
      <c r="F135" s="77">
        <v>0</v>
      </c>
      <c r="G135" s="77">
        <v>0</v>
      </c>
      <c r="H135" s="77" t="s">
        <v>1074</v>
      </c>
      <c r="I135" s="77">
        <v>3015989</v>
      </c>
    </row>
    <row r="136" spans="1:9" x14ac:dyDescent="0.3">
      <c r="A136" s="77" t="s">
        <v>1349</v>
      </c>
      <c r="B136" s="77" t="s">
        <v>423</v>
      </c>
      <c r="C136" s="77" t="s">
        <v>1350</v>
      </c>
      <c r="D136" s="77" t="s">
        <v>1056</v>
      </c>
      <c r="E136" s="77">
        <v>0.93479999999999996</v>
      </c>
      <c r="F136" s="77">
        <v>0</v>
      </c>
      <c r="G136" s="77">
        <v>0</v>
      </c>
      <c r="H136" s="77" t="s">
        <v>1074</v>
      </c>
      <c r="I136" s="77">
        <v>3016090</v>
      </c>
    </row>
    <row r="137" spans="1:9" x14ac:dyDescent="0.3">
      <c r="A137" s="77" t="s">
        <v>1351</v>
      </c>
      <c r="B137" s="77" t="s">
        <v>425</v>
      </c>
      <c r="C137" s="77" t="s">
        <v>1352</v>
      </c>
      <c r="D137" s="77" t="s">
        <v>1060</v>
      </c>
      <c r="E137" s="77">
        <v>0.94579999999999997</v>
      </c>
      <c r="F137" s="77">
        <v>0</v>
      </c>
      <c r="G137" s="77">
        <v>0</v>
      </c>
      <c r="H137" s="77" t="s">
        <v>1074</v>
      </c>
      <c r="I137" s="77">
        <v>38294</v>
      </c>
    </row>
    <row r="138" spans="1:9" x14ac:dyDescent="0.3">
      <c r="A138" s="77" t="s">
        <v>1353</v>
      </c>
      <c r="B138" s="77" t="s">
        <v>427</v>
      </c>
      <c r="C138" s="77" t="s">
        <v>1354</v>
      </c>
      <c r="D138" s="77" t="s">
        <v>1060</v>
      </c>
      <c r="E138" s="77">
        <v>0.52190000000000003</v>
      </c>
      <c r="F138" s="77">
        <v>0</v>
      </c>
      <c r="G138" s="77">
        <v>0</v>
      </c>
      <c r="H138" s="77" t="s">
        <v>1107</v>
      </c>
      <c r="I138" s="77">
        <v>170231</v>
      </c>
    </row>
    <row r="139" spans="1:9" x14ac:dyDescent="0.3">
      <c r="A139" s="77" t="s">
        <v>1355</v>
      </c>
      <c r="B139" s="77" t="s">
        <v>429</v>
      </c>
      <c r="C139" s="77" t="s">
        <v>1356</v>
      </c>
      <c r="D139" s="77" t="s">
        <v>1060</v>
      </c>
      <c r="E139" s="77">
        <v>0.99709999999999999</v>
      </c>
      <c r="F139" s="77">
        <v>0</v>
      </c>
      <c r="G139" s="77">
        <v>0</v>
      </c>
      <c r="H139" s="77" t="s">
        <v>1092</v>
      </c>
      <c r="I139" s="77">
        <v>22833475</v>
      </c>
    </row>
    <row r="140" spans="1:9" x14ac:dyDescent="0.3">
      <c r="A140" s="77" t="s">
        <v>1357</v>
      </c>
      <c r="B140" s="77" t="s">
        <v>435</v>
      </c>
      <c r="C140" s="77" t="s">
        <v>1358</v>
      </c>
      <c r="D140" s="77" t="s">
        <v>1056</v>
      </c>
      <c r="E140" s="77">
        <v>0.94699999999999995</v>
      </c>
      <c r="F140" s="77">
        <v>0</v>
      </c>
      <c r="G140" s="77">
        <v>0</v>
      </c>
      <c r="H140" s="77" t="s">
        <v>1095</v>
      </c>
      <c r="I140" s="77">
        <v>93224</v>
      </c>
    </row>
    <row r="141" spans="1:9" x14ac:dyDescent="0.3">
      <c r="A141" s="77" t="s">
        <v>1359</v>
      </c>
      <c r="B141" s="77" t="s">
        <v>213</v>
      </c>
      <c r="C141" s="77" t="s">
        <v>1360</v>
      </c>
      <c r="D141" s="77" t="s">
        <v>1060</v>
      </c>
      <c r="E141" s="77">
        <v>0.9859</v>
      </c>
      <c r="F141" s="77">
        <v>0</v>
      </c>
      <c r="G141" s="77">
        <v>0</v>
      </c>
      <c r="H141" s="77" t="s">
        <v>1092</v>
      </c>
      <c r="I141" s="77">
        <v>12110098</v>
      </c>
    </row>
    <row r="142" spans="1:9" x14ac:dyDescent="0.3">
      <c r="A142" s="77" t="s">
        <v>1361</v>
      </c>
      <c r="B142" s="77" t="s">
        <v>1362</v>
      </c>
      <c r="C142" s="77" t="s">
        <v>1363</v>
      </c>
      <c r="D142" s="77" t="s">
        <v>1119</v>
      </c>
      <c r="E142" s="77">
        <v>0.88570000000000004</v>
      </c>
      <c r="F142" s="77">
        <v>0</v>
      </c>
      <c r="G142" s="77">
        <v>0</v>
      </c>
      <c r="H142" s="77" t="s">
        <v>1092</v>
      </c>
      <c r="I142" s="77">
        <v>5067511</v>
      </c>
    </row>
    <row r="143" spans="1:9" x14ac:dyDescent="0.3">
      <c r="A143" s="77" t="s">
        <v>1364</v>
      </c>
      <c r="B143" s="77" t="s">
        <v>454</v>
      </c>
      <c r="C143" s="77" t="s">
        <v>1365</v>
      </c>
      <c r="D143" s="77" t="s">
        <v>1119</v>
      </c>
      <c r="E143" s="77">
        <v>0.99470000000000003</v>
      </c>
      <c r="F143" s="77">
        <v>0</v>
      </c>
      <c r="G143" s="77">
        <v>0</v>
      </c>
      <c r="H143" s="77" t="s">
        <v>1077</v>
      </c>
      <c r="I143" s="77">
        <v>21421351</v>
      </c>
    </row>
    <row r="144" spans="1:9" x14ac:dyDescent="0.3">
      <c r="A144" s="77" t="s">
        <v>1366</v>
      </c>
      <c r="B144" s="77" t="s">
        <v>456</v>
      </c>
      <c r="C144" s="77" t="s">
        <v>1367</v>
      </c>
      <c r="D144" s="77" t="s">
        <v>1119</v>
      </c>
      <c r="E144" s="77">
        <v>0.99470000000000003</v>
      </c>
      <c r="F144" s="77">
        <v>0</v>
      </c>
      <c r="G144" s="77">
        <v>0</v>
      </c>
      <c r="H144" s="77" t="s">
        <v>1077</v>
      </c>
      <c r="I144" s="77">
        <v>6451882</v>
      </c>
    </row>
    <row r="145" spans="1:9" x14ac:dyDescent="0.3">
      <c r="A145" s="77" t="s">
        <v>1368</v>
      </c>
      <c r="B145" s="77" t="s">
        <v>458</v>
      </c>
      <c r="C145" s="77" t="s">
        <v>1369</v>
      </c>
      <c r="D145" s="77" t="s">
        <v>1119</v>
      </c>
      <c r="E145" s="77">
        <v>0.89590000000000003</v>
      </c>
      <c r="F145" s="77">
        <v>0</v>
      </c>
      <c r="G145" s="77">
        <v>0</v>
      </c>
      <c r="H145" s="77" t="s">
        <v>1104</v>
      </c>
      <c r="I145" s="77">
        <v>170675</v>
      </c>
    </row>
    <row r="146" spans="1:9" x14ac:dyDescent="0.3">
      <c r="A146" s="77" t="s">
        <v>1370</v>
      </c>
      <c r="B146" s="77" t="s">
        <v>459</v>
      </c>
      <c r="C146" s="77" t="s">
        <v>1371</v>
      </c>
      <c r="D146" s="77" t="s">
        <v>1060</v>
      </c>
      <c r="E146" s="77">
        <v>0.96789999999999998</v>
      </c>
      <c r="F146" s="77">
        <v>0</v>
      </c>
      <c r="G146" s="77">
        <v>0</v>
      </c>
      <c r="H146" s="77" t="s">
        <v>1107</v>
      </c>
      <c r="I146" s="77">
        <v>3016379</v>
      </c>
    </row>
    <row r="147" spans="1:9" x14ac:dyDescent="0.3">
      <c r="A147" s="77" t="s">
        <v>1372</v>
      </c>
      <c r="B147" s="77" t="s">
        <v>811</v>
      </c>
      <c r="C147" s="77" t="s">
        <v>1373</v>
      </c>
      <c r="D147" s="77" t="s">
        <v>1119</v>
      </c>
      <c r="E147" s="77">
        <v>0.96889999999999998</v>
      </c>
      <c r="F147" s="77">
        <v>0</v>
      </c>
      <c r="G147" s="77">
        <v>1</v>
      </c>
      <c r="H147" s="77" t="s">
        <v>1092</v>
      </c>
      <c r="I147" s="77">
        <v>17921073</v>
      </c>
    </row>
    <row r="148" spans="1:9" x14ac:dyDescent="0.3">
      <c r="A148" s="77" t="s">
        <v>1374</v>
      </c>
      <c r="B148" s="77" t="s">
        <v>137</v>
      </c>
      <c r="C148" s="77" t="s">
        <v>1375</v>
      </c>
      <c r="D148" s="77" t="s">
        <v>1056</v>
      </c>
      <c r="E148" s="77">
        <v>0.91100000000000003</v>
      </c>
      <c r="F148" s="77">
        <v>0</v>
      </c>
      <c r="G148" s="77">
        <v>0</v>
      </c>
      <c r="H148" s="77" t="s">
        <v>1064</v>
      </c>
      <c r="I148" s="77" t="s">
        <v>1240</v>
      </c>
    </row>
    <row r="149" spans="1:9" x14ac:dyDescent="0.3">
      <c r="A149" s="77" t="s">
        <v>1376</v>
      </c>
      <c r="B149" s="77" t="s">
        <v>711</v>
      </c>
      <c r="C149" s="77" t="s">
        <v>1377</v>
      </c>
      <c r="D149" s="77" t="s">
        <v>1119</v>
      </c>
      <c r="E149" s="77">
        <v>0.98170000000000002</v>
      </c>
      <c r="F149" s="77">
        <v>0</v>
      </c>
      <c r="G149" s="77">
        <v>1</v>
      </c>
      <c r="H149" s="77" t="s">
        <v>1092</v>
      </c>
      <c r="I149" s="77">
        <v>39506</v>
      </c>
    </row>
    <row r="150" spans="1:9" x14ac:dyDescent="0.3">
      <c r="A150" s="77" t="s">
        <v>1378</v>
      </c>
      <c r="B150" s="77" t="s">
        <v>219</v>
      </c>
      <c r="C150" s="77" t="s">
        <v>1379</v>
      </c>
      <c r="D150" s="77" t="s">
        <v>1119</v>
      </c>
      <c r="E150" s="77">
        <v>0.95569999999999999</v>
      </c>
      <c r="F150" s="77">
        <v>0</v>
      </c>
      <c r="G150" s="77">
        <v>1</v>
      </c>
      <c r="H150" s="77" t="s">
        <v>1092</v>
      </c>
      <c r="I150" s="77">
        <v>3465096</v>
      </c>
    </row>
    <row r="151" spans="1:9" x14ac:dyDescent="0.3">
      <c r="A151" s="77" t="s">
        <v>1380</v>
      </c>
      <c r="B151" s="77" t="s">
        <v>1381</v>
      </c>
      <c r="C151" s="77" t="s">
        <v>1382</v>
      </c>
      <c r="D151" s="77" t="s">
        <v>1119</v>
      </c>
      <c r="E151" s="77">
        <v>0.98950000000000005</v>
      </c>
      <c r="F151" s="77">
        <v>0</v>
      </c>
      <c r="G151" s="77">
        <v>0</v>
      </c>
      <c r="H151" s="77" t="s">
        <v>1092</v>
      </c>
      <c r="I151" s="77">
        <v>92339</v>
      </c>
    </row>
    <row r="152" spans="1:9" x14ac:dyDescent="0.3">
      <c r="A152" s="77" t="s">
        <v>1383</v>
      </c>
      <c r="B152" s="77" t="s">
        <v>221</v>
      </c>
      <c r="C152" s="77" t="s">
        <v>1384</v>
      </c>
      <c r="D152" s="77" t="s">
        <v>1056</v>
      </c>
      <c r="E152" s="77">
        <v>0.99</v>
      </c>
      <c r="F152" s="77">
        <v>0</v>
      </c>
      <c r="G152" s="77">
        <v>1</v>
      </c>
      <c r="H152" s="77" t="s">
        <v>1092</v>
      </c>
      <c r="I152" s="77">
        <v>12073147</v>
      </c>
    </row>
    <row r="153" spans="1:9" x14ac:dyDescent="0.3">
      <c r="A153" s="77" t="s">
        <v>1385</v>
      </c>
      <c r="B153" s="77" t="s">
        <v>721</v>
      </c>
      <c r="C153" s="77" t="s">
        <v>1386</v>
      </c>
      <c r="D153" s="77" t="s">
        <v>1060</v>
      </c>
      <c r="E153" s="77">
        <v>0.94550000000000001</v>
      </c>
      <c r="F153" s="77">
        <v>0</v>
      </c>
      <c r="G153" s="77">
        <v>0</v>
      </c>
      <c r="H153" s="77" t="s">
        <v>1095</v>
      </c>
      <c r="I153" s="77">
        <v>93266</v>
      </c>
    </row>
    <row r="154" spans="1:9" x14ac:dyDescent="0.3">
      <c r="A154" s="77" t="s">
        <v>1387</v>
      </c>
      <c r="B154" s="77" t="s">
        <v>723</v>
      </c>
      <c r="C154" s="77" t="s">
        <v>1388</v>
      </c>
      <c r="D154" s="77" t="s">
        <v>1060</v>
      </c>
      <c r="E154" s="77">
        <v>0.90180000000000005</v>
      </c>
      <c r="F154" s="77">
        <v>0</v>
      </c>
      <c r="G154" s="77">
        <v>0</v>
      </c>
      <c r="H154" s="77" t="s">
        <v>1263</v>
      </c>
      <c r="I154" s="77">
        <v>11039892</v>
      </c>
    </row>
    <row r="155" spans="1:9" x14ac:dyDescent="0.3">
      <c r="A155" s="77" t="s">
        <v>1389</v>
      </c>
      <c r="B155" s="77" t="s">
        <v>725</v>
      </c>
      <c r="C155" s="77" t="s">
        <v>1390</v>
      </c>
      <c r="D155" s="77" t="s">
        <v>1060</v>
      </c>
      <c r="E155" s="77">
        <v>0.87790000000000001</v>
      </c>
      <c r="F155" s="77">
        <v>0</v>
      </c>
      <c r="G155" s="77">
        <v>0</v>
      </c>
      <c r="H155" s="77" t="s">
        <v>1263</v>
      </c>
      <c r="I155" s="77">
        <v>103634</v>
      </c>
    </row>
    <row r="156" spans="1:9" x14ac:dyDescent="0.3">
      <c r="A156" s="77" t="s">
        <v>1393</v>
      </c>
      <c r="B156" s="77" t="s">
        <v>729</v>
      </c>
      <c r="C156" s="77" t="s">
        <v>1394</v>
      </c>
      <c r="D156" s="77" t="s">
        <v>1060</v>
      </c>
      <c r="E156" s="77">
        <v>0.94640000000000002</v>
      </c>
      <c r="F156" s="77">
        <v>0</v>
      </c>
      <c r="G156" s="77">
        <v>0</v>
      </c>
      <c r="H156" s="77" t="s">
        <v>1095</v>
      </c>
      <c r="I156" s="77">
        <v>93281</v>
      </c>
    </row>
    <row r="157" spans="1:9" x14ac:dyDescent="0.3">
      <c r="A157" s="77" t="s">
        <v>1395</v>
      </c>
      <c r="B157" s="77" t="s">
        <v>295</v>
      </c>
      <c r="C157" s="77" t="s">
        <v>1396</v>
      </c>
      <c r="D157" s="77" t="s">
        <v>1056</v>
      </c>
      <c r="E157" s="77">
        <v>0.90439999999999998</v>
      </c>
      <c r="F157" s="77">
        <v>0</v>
      </c>
      <c r="G157" s="77">
        <v>0</v>
      </c>
      <c r="H157" s="77" t="s">
        <v>1064</v>
      </c>
      <c r="I157" s="77">
        <v>104505</v>
      </c>
    </row>
    <row r="158" spans="1:9" x14ac:dyDescent="0.3">
      <c r="A158" s="77" t="s">
        <v>1397</v>
      </c>
      <c r="B158" s="77" t="s">
        <v>850</v>
      </c>
      <c r="C158" s="77" t="s">
        <v>1398</v>
      </c>
      <c r="D158" s="77" t="s">
        <v>1119</v>
      </c>
      <c r="E158" s="77">
        <v>0.99870000000000003</v>
      </c>
      <c r="F158" s="77">
        <v>0</v>
      </c>
      <c r="G158" s="77">
        <v>1</v>
      </c>
      <c r="H158" s="77" t="s">
        <v>1092</v>
      </c>
      <c r="I158" s="77">
        <v>85835405</v>
      </c>
    </row>
    <row r="159" spans="1:9" x14ac:dyDescent="0.3">
      <c r="A159" s="77" t="s">
        <v>1399</v>
      </c>
      <c r="B159" s="77" t="s">
        <v>223</v>
      </c>
      <c r="C159" s="77" t="s">
        <v>1400</v>
      </c>
      <c r="D159" s="77" t="s">
        <v>1119</v>
      </c>
      <c r="E159" s="77"/>
      <c r="F159" s="77">
        <v>0</v>
      </c>
      <c r="G159" s="77">
        <v>1</v>
      </c>
      <c r="H159" s="77" t="s">
        <v>1092</v>
      </c>
      <c r="I159" s="77">
        <v>185745</v>
      </c>
    </row>
    <row r="160" spans="1:9" x14ac:dyDescent="0.3">
      <c r="A160" s="77" t="s">
        <v>1401</v>
      </c>
      <c r="B160" s="77" t="s">
        <v>743</v>
      </c>
      <c r="C160" s="77" t="s">
        <v>1402</v>
      </c>
      <c r="D160" s="77" t="s">
        <v>1060</v>
      </c>
      <c r="E160" s="77">
        <v>0.94330000000000003</v>
      </c>
      <c r="F160" s="77">
        <v>0</v>
      </c>
      <c r="G160" s="77">
        <v>0</v>
      </c>
      <c r="H160" s="77" t="s">
        <v>1069</v>
      </c>
      <c r="I160" s="77">
        <v>62093</v>
      </c>
    </row>
    <row r="161" spans="1:9" x14ac:dyDescent="0.3">
      <c r="A161" s="77" t="s">
        <v>1403</v>
      </c>
      <c r="B161" s="77" t="s">
        <v>745</v>
      </c>
      <c r="C161" s="77" t="s">
        <v>1404</v>
      </c>
      <c r="D161" s="77" t="s">
        <v>1056</v>
      </c>
      <c r="E161" s="77">
        <v>0.82350000000000001</v>
      </c>
      <c r="F161" s="77">
        <v>0</v>
      </c>
      <c r="G161" s="77">
        <v>0</v>
      </c>
      <c r="H161" s="77" t="s">
        <v>1104</v>
      </c>
      <c r="I161" s="77">
        <v>21389909</v>
      </c>
    </row>
    <row r="162" spans="1:9" x14ac:dyDescent="0.3">
      <c r="A162" s="77" t="s">
        <v>1405</v>
      </c>
      <c r="B162" s="77" t="s">
        <v>747</v>
      </c>
      <c r="C162" s="77" t="s">
        <v>1406</v>
      </c>
      <c r="D162" s="77" t="s">
        <v>1119</v>
      </c>
      <c r="E162" s="77">
        <v>0.97270000000000001</v>
      </c>
      <c r="F162" s="77">
        <v>0</v>
      </c>
      <c r="G162" s="77">
        <v>0</v>
      </c>
      <c r="H162" s="77" t="s">
        <v>1077</v>
      </c>
      <c r="I162" s="77">
        <v>92557</v>
      </c>
    </row>
    <row r="163" spans="1:9" x14ac:dyDescent="0.3">
      <c r="A163" s="77" t="s">
        <v>1407</v>
      </c>
      <c r="B163" s="77" t="s">
        <v>749</v>
      </c>
      <c r="C163" s="77" t="s">
        <v>1408</v>
      </c>
      <c r="D163" s="77" t="s">
        <v>1056</v>
      </c>
      <c r="E163" s="77">
        <v>0.93869999999999998</v>
      </c>
      <c r="F163" s="77">
        <v>0</v>
      </c>
      <c r="G163" s="77">
        <v>0</v>
      </c>
      <c r="H163" s="77" t="s">
        <v>1074</v>
      </c>
      <c r="I163" s="77">
        <v>13840524</v>
      </c>
    </row>
    <row r="164" spans="1:9" x14ac:dyDescent="0.3">
      <c r="A164" s="77" t="s">
        <v>1409</v>
      </c>
      <c r="B164" s="77" t="s">
        <v>751</v>
      </c>
      <c r="C164" s="77" t="s">
        <v>1410</v>
      </c>
      <c r="D164" s="77" t="s">
        <v>1060</v>
      </c>
      <c r="E164" s="77">
        <v>0.9345</v>
      </c>
      <c r="F164" s="77">
        <v>0</v>
      </c>
      <c r="G164" s="77">
        <v>0</v>
      </c>
      <c r="H164" s="77" t="s">
        <v>1263</v>
      </c>
      <c r="I164" s="77">
        <v>101683998</v>
      </c>
    </row>
    <row r="165" spans="1:9" x14ac:dyDescent="0.3">
      <c r="A165" s="77" t="s">
        <v>1411</v>
      </c>
      <c r="B165" s="77" t="s">
        <v>753</v>
      </c>
      <c r="C165" s="77" t="s">
        <v>1412</v>
      </c>
      <c r="D165" s="77" t="s">
        <v>1060</v>
      </c>
      <c r="E165" s="77">
        <v>0.97340000000000004</v>
      </c>
      <c r="F165" s="77">
        <v>0</v>
      </c>
      <c r="G165" s="77">
        <v>0</v>
      </c>
      <c r="H165" s="77" t="s">
        <v>1074</v>
      </c>
      <c r="I165" s="77">
        <v>57838204</v>
      </c>
    </row>
    <row r="166" spans="1:9" x14ac:dyDescent="0.3">
      <c r="A166" s="77" t="s">
        <v>1413</v>
      </c>
      <c r="B166" s="77" t="s">
        <v>755</v>
      </c>
      <c r="C166" s="77" t="s">
        <v>1414</v>
      </c>
      <c r="D166" s="77" t="s">
        <v>1060</v>
      </c>
      <c r="E166" s="77">
        <v>0.99539999999999995</v>
      </c>
      <c r="F166" s="77">
        <v>0</v>
      </c>
      <c r="G166" s="77">
        <v>0</v>
      </c>
      <c r="H166" s="77" t="s">
        <v>1092</v>
      </c>
      <c r="I166" s="77">
        <v>100907</v>
      </c>
    </row>
    <row r="167" spans="1:9" x14ac:dyDescent="0.3">
      <c r="A167" s="77" t="s">
        <v>1415</v>
      </c>
      <c r="B167" s="77" t="s">
        <v>757</v>
      </c>
      <c r="C167" s="77" t="s">
        <v>1416</v>
      </c>
      <c r="D167" s="77" t="s">
        <v>1060</v>
      </c>
      <c r="E167" s="77">
        <v>0.85529999999999995</v>
      </c>
      <c r="F167" s="77">
        <v>0</v>
      </c>
      <c r="G167" s="77">
        <v>0</v>
      </c>
      <c r="H167" s="77" t="s">
        <v>1077</v>
      </c>
      <c r="I167" s="77">
        <v>591322</v>
      </c>
    </row>
    <row r="168" spans="1:9" x14ac:dyDescent="0.3">
      <c r="A168" s="77" t="s">
        <v>1417</v>
      </c>
      <c r="B168" s="77" t="s">
        <v>759</v>
      </c>
      <c r="C168" s="77" t="s">
        <v>1418</v>
      </c>
      <c r="D168" s="77" t="s">
        <v>1060</v>
      </c>
      <c r="E168" s="77">
        <v>0.97130000000000005</v>
      </c>
      <c r="F168" s="77">
        <v>0</v>
      </c>
      <c r="G168" s="77">
        <v>0</v>
      </c>
      <c r="H168" s="77" t="s">
        <v>1077</v>
      </c>
      <c r="I168" s="77">
        <v>181214</v>
      </c>
    </row>
    <row r="169" spans="1:9" x14ac:dyDescent="0.3">
      <c r="A169" s="77" t="s">
        <v>1419</v>
      </c>
      <c r="B169" s="77" t="s">
        <v>761</v>
      </c>
      <c r="C169" s="77" t="s">
        <v>1420</v>
      </c>
      <c r="D169" s="77" t="s">
        <v>1060</v>
      </c>
      <c r="E169" s="77">
        <v>0.98040000000000005</v>
      </c>
      <c r="F169" s="77">
        <v>0</v>
      </c>
      <c r="G169" s="77">
        <v>0</v>
      </c>
      <c r="H169" s="77" t="s">
        <v>1077</v>
      </c>
      <c r="I169" s="77">
        <v>42948</v>
      </c>
    </row>
    <row r="170" spans="1:9" x14ac:dyDescent="0.3">
      <c r="A170" s="77" t="s">
        <v>1421</v>
      </c>
      <c r="B170" s="77" t="s">
        <v>763</v>
      </c>
      <c r="C170" s="77" t="s">
        <v>1422</v>
      </c>
      <c r="D170" s="77" t="s">
        <v>1119</v>
      </c>
      <c r="E170" s="77">
        <v>0.98040000000000005</v>
      </c>
      <c r="F170" s="77">
        <v>0</v>
      </c>
      <c r="G170" s="77">
        <v>1</v>
      </c>
      <c r="H170" s="77" t="s">
        <v>1077</v>
      </c>
      <c r="I170" s="77">
        <v>154382</v>
      </c>
    </row>
    <row r="171" spans="1:9" x14ac:dyDescent="0.3">
      <c r="A171" s="77" t="s">
        <v>1423</v>
      </c>
      <c r="B171" s="77" t="s">
        <v>765</v>
      </c>
      <c r="C171" s="77" t="s">
        <v>1424</v>
      </c>
      <c r="D171" s="77" t="s">
        <v>1060</v>
      </c>
      <c r="E171" s="77">
        <v>0.95279999999999998</v>
      </c>
      <c r="F171" s="77">
        <v>0</v>
      </c>
      <c r="G171" s="77">
        <v>0</v>
      </c>
      <c r="H171" s="77" t="s">
        <v>1074</v>
      </c>
      <c r="I171" s="77">
        <v>101059</v>
      </c>
    </row>
    <row r="172" spans="1:9" x14ac:dyDescent="0.3">
      <c r="A172" s="77" t="s">
        <v>1425</v>
      </c>
      <c r="B172" s="77" t="s">
        <v>767</v>
      </c>
      <c r="C172" s="77" t="s">
        <v>1426</v>
      </c>
      <c r="D172" s="77" t="s">
        <v>1060</v>
      </c>
      <c r="E172" s="77">
        <v>0.95279999999999998</v>
      </c>
      <c r="F172" s="77">
        <v>0</v>
      </c>
      <c r="G172" s="77">
        <v>0</v>
      </c>
      <c r="H172" s="77" t="s">
        <v>1077</v>
      </c>
      <c r="I172" s="77">
        <v>101059</v>
      </c>
    </row>
    <row r="173" spans="1:9" x14ac:dyDescent="0.3">
      <c r="A173" s="77" t="s">
        <v>1427</v>
      </c>
      <c r="B173" s="77" t="s">
        <v>769</v>
      </c>
      <c r="C173" s="77" t="s">
        <v>1428</v>
      </c>
      <c r="D173" s="77" t="s">
        <v>1056</v>
      </c>
      <c r="E173" s="77">
        <v>0.98570000000000002</v>
      </c>
      <c r="F173" s="77">
        <v>0</v>
      </c>
      <c r="G173" s="77">
        <v>0</v>
      </c>
      <c r="H173" s="77" t="s">
        <v>1077</v>
      </c>
      <c r="I173" s="77">
        <v>158629</v>
      </c>
    </row>
    <row r="174" spans="1:9" x14ac:dyDescent="0.3">
      <c r="A174" s="77" t="s">
        <v>1429</v>
      </c>
      <c r="B174" s="77" t="s">
        <v>771</v>
      </c>
      <c r="C174" s="77" t="s">
        <v>1430</v>
      </c>
      <c r="D174" s="77" t="s">
        <v>1060</v>
      </c>
      <c r="E174" s="77">
        <v>0.61780000000000002</v>
      </c>
      <c r="F174" s="77">
        <v>0</v>
      </c>
      <c r="G174" s="77">
        <v>0</v>
      </c>
      <c r="H174" s="77" t="s">
        <v>1077</v>
      </c>
      <c r="I174" s="77">
        <v>3017156</v>
      </c>
    </row>
    <row r="175" spans="1:9" x14ac:dyDescent="0.3">
      <c r="A175" s="77" t="s">
        <v>1431</v>
      </c>
      <c r="B175" s="77" t="s">
        <v>773</v>
      </c>
      <c r="C175" s="77" t="s">
        <v>1432</v>
      </c>
      <c r="D175" s="77" t="s">
        <v>1056</v>
      </c>
      <c r="E175" s="77">
        <v>0.98040000000000005</v>
      </c>
      <c r="F175" s="77">
        <v>0</v>
      </c>
      <c r="G175" s="77">
        <v>0</v>
      </c>
      <c r="H175" s="77" t="s">
        <v>1077</v>
      </c>
      <c r="I175" s="77">
        <v>591320</v>
      </c>
    </row>
    <row r="176" spans="1:9" x14ac:dyDescent="0.3">
      <c r="A176" s="77" t="s">
        <v>1433</v>
      </c>
      <c r="B176" s="77" t="s">
        <v>775</v>
      </c>
      <c r="C176" s="77" t="s">
        <v>1434</v>
      </c>
      <c r="D176" s="77" t="s">
        <v>1119</v>
      </c>
      <c r="E176" s="77">
        <v>0.94159999999999999</v>
      </c>
      <c r="F176" s="77">
        <v>0</v>
      </c>
      <c r="G176" s="77">
        <v>0</v>
      </c>
      <c r="H176" s="77" t="s">
        <v>1077</v>
      </c>
      <c r="I176" s="77">
        <v>91669</v>
      </c>
    </row>
    <row r="177" spans="1:9" x14ac:dyDescent="0.3">
      <c r="A177" s="77" t="s">
        <v>1435</v>
      </c>
      <c r="B177" s="77" t="s">
        <v>777</v>
      </c>
      <c r="C177" s="77" t="s">
        <v>1436</v>
      </c>
      <c r="D177" s="77" t="s">
        <v>1060</v>
      </c>
      <c r="E177" s="77">
        <v>0.96519999999999995</v>
      </c>
      <c r="F177" s="77">
        <v>0</v>
      </c>
      <c r="G177" s="77">
        <v>0</v>
      </c>
      <c r="H177" s="77" t="s">
        <v>1077</v>
      </c>
      <c r="I177" s="77">
        <v>104942</v>
      </c>
    </row>
    <row r="178" spans="1:9" x14ac:dyDescent="0.3">
      <c r="A178" s="77" t="s">
        <v>1437</v>
      </c>
      <c r="B178" s="77" t="s">
        <v>227</v>
      </c>
      <c r="C178" s="77" t="s">
        <v>1438</v>
      </c>
      <c r="D178" s="77" t="s">
        <v>1060</v>
      </c>
      <c r="E178" s="77">
        <v>0.98839999999999995</v>
      </c>
      <c r="F178" s="77">
        <v>0</v>
      </c>
      <c r="G178" s="77">
        <v>0</v>
      </c>
      <c r="H178" s="77" t="s">
        <v>1092</v>
      </c>
      <c r="I178" s="77">
        <v>36159</v>
      </c>
    </row>
    <row r="179" spans="1:9" x14ac:dyDescent="0.3">
      <c r="A179" s="77" t="s">
        <v>1439</v>
      </c>
      <c r="B179" s="77" t="s">
        <v>852</v>
      </c>
      <c r="C179" s="77" t="s">
        <v>1440</v>
      </c>
      <c r="D179" s="77" t="s">
        <v>1119</v>
      </c>
      <c r="E179" s="77"/>
      <c r="F179" s="77">
        <v>1</v>
      </c>
      <c r="G179" s="77">
        <v>1</v>
      </c>
      <c r="H179" s="77" t="s">
        <v>1092</v>
      </c>
      <c r="I179" s="77" t="s">
        <v>1240</v>
      </c>
    </row>
    <row r="180" spans="1:9" x14ac:dyDescent="0.3">
      <c r="A180" s="77" t="s">
        <v>1441</v>
      </c>
      <c r="B180" s="77" t="s">
        <v>880</v>
      </c>
      <c r="C180" s="77" t="s">
        <v>1442</v>
      </c>
      <c r="D180" s="77" t="s">
        <v>1056</v>
      </c>
      <c r="E180" s="77">
        <v>0.9526</v>
      </c>
      <c r="F180" s="77">
        <v>0</v>
      </c>
      <c r="G180" s="77">
        <v>0</v>
      </c>
      <c r="H180" s="77" t="s">
        <v>1064</v>
      </c>
      <c r="I180" s="77">
        <v>109053</v>
      </c>
    </row>
    <row r="181" spans="1:9" x14ac:dyDescent="0.3">
      <c r="A181" s="77" t="s">
        <v>1443</v>
      </c>
      <c r="B181" s="77" t="s">
        <v>793</v>
      </c>
      <c r="C181" s="77" t="s">
        <v>1444</v>
      </c>
      <c r="D181" s="77" t="s">
        <v>1060</v>
      </c>
      <c r="E181" s="77">
        <v>0.97009999999999996</v>
      </c>
      <c r="F181" s="77">
        <v>0</v>
      </c>
      <c r="G181" s="77">
        <v>0</v>
      </c>
      <c r="H181" s="77" t="s">
        <v>1116</v>
      </c>
      <c r="I181" s="77">
        <v>91678</v>
      </c>
    </row>
    <row r="182" spans="1:9" x14ac:dyDescent="0.3">
      <c r="A182" s="77" t="s">
        <v>1445</v>
      </c>
      <c r="B182" s="77" t="s">
        <v>860</v>
      </c>
      <c r="C182" s="77" t="s">
        <v>1446</v>
      </c>
      <c r="D182" s="77" t="s">
        <v>1119</v>
      </c>
      <c r="E182" s="77"/>
      <c r="F182" s="77">
        <v>1</v>
      </c>
      <c r="G182" s="77">
        <v>0</v>
      </c>
      <c r="H182" s="77" t="s">
        <v>1092</v>
      </c>
      <c r="I182" s="77" t="s">
        <v>1240</v>
      </c>
    </row>
    <row r="183" spans="1:9" x14ac:dyDescent="0.3">
      <c r="A183" s="77" t="s">
        <v>1447</v>
      </c>
      <c r="B183" s="77" t="s">
        <v>797</v>
      </c>
      <c r="C183" s="77" t="s">
        <v>1448</v>
      </c>
      <c r="D183" s="77" t="s">
        <v>1056</v>
      </c>
      <c r="E183" s="77">
        <v>0.74750000000000005</v>
      </c>
      <c r="F183" s="77">
        <v>0</v>
      </c>
      <c r="G183" s="77">
        <v>0</v>
      </c>
      <c r="H183" s="77" t="s">
        <v>1074</v>
      </c>
      <c r="I183" s="77">
        <v>10382659</v>
      </c>
    </row>
    <row r="184" spans="1:9" x14ac:dyDescent="0.3">
      <c r="A184" s="77" t="s">
        <v>1449</v>
      </c>
      <c r="B184" s="77" t="s">
        <v>802</v>
      </c>
      <c r="C184" s="77" t="s">
        <v>1450</v>
      </c>
      <c r="D184" s="77" t="s">
        <v>1056</v>
      </c>
      <c r="E184" s="77">
        <v>0.95250000000000001</v>
      </c>
      <c r="F184" s="77">
        <v>0</v>
      </c>
      <c r="G184" s="77">
        <v>0</v>
      </c>
      <c r="H184" s="77" t="s">
        <v>1057</v>
      </c>
      <c r="I184" s="77">
        <v>22833341</v>
      </c>
    </row>
    <row r="185" spans="1:9" x14ac:dyDescent="0.3">
      <c r="A185" s="77" t="s">
        <v>1451</v>
      </c>
      <c r="B185" s="77" t="s">
        <v>902</v>
      </c>
      <c r="C185" s="77" t="s">
        <v>1452</v>
      </c>
      <c r="D185" s="77" t="s">
        <v>1056</v>
      </c>
      <c r="E185" s="77">
        <v>0.99539999999999995</v>
      </c>
      <c r="F185" s="77">
        <v>0</v>
      </c>
      <c r="G185" s="77">
        <v>1</v>
      </c>
      <c r="H185" s="77" t="s">
        <v>1092</v>
      </c>
      <c r="I185" s="77">
        <v>45472</v>
      </c>
    </row>
    <row r="186" spans="1:9" x14ac:dyDescent="0.3">
      <c r="A186" s="77" t="s">
        <v>1453</v>
      </c>
      <c r="B186" s="77" t="s">
        <v>812</v>
      </c>
      <c r="C186" s="77" t="s">
        <v>1454</v>
      </c>
      <c r="D186" s="77" t="s">
        <v>1060</v>
      </c>
      <c r="E186" s="77">
        <v>0.67269999999999996</v>
      </c>
      <c r="F186" s="77">
        <v>0</v>
      </c>
      <c r="G186" s="77">
        <v>0</v>
      </c>
      <c r="H186" s="77" t="s">
        <v>1057</v>
      </c>
      <c r="I186" s="77">
        <v>6537497</v>
      </c>
    </row>
    <row r="187" spans="1:9" x14ac:dyDescent="0.3">
      <c r="A187" s="77" t="s">
        <v>1455</v>
      </c>
      <c r="B187" s="77" t="s">
        <v>816</v>
      </c>
      <c r="C187" s="77" t="s">
        <v>1456</v>
      </c>
      <c r="D187" s="77" t="s">
        <v>1060</v>
      </c>
      <c r="E187" s="77">
        <v>0.99539999999999995</v>
      </c>
      <c r="F187" s="77">
        <v>0</v>
      </c>
      <c r="G187" s="77">
        <v>0</v>
      </c>
      <c r="H187" s="77" t="s">
        <v>1092</v>
      </c>
      <c r="I187" s="77">
        <v>45472</v>
      </c>
    </row>
    <row r="188" spans="1:9" x14ac:dyDescent="0.3">
      <c r="A188" s="77" t="s">
        <v>1457</v>
      </c>
      <c r="B188" s="77" t="s">
        <v>301</v>
      </c>
      <c r="C188" s="77" t="s">
        <v>1458</v>
      </c>
      <c r="D188" s="77" t="s">
        <v>1119</v>
      </c>
      <c r="E188" s="77">
        <v>0.98740000000000006</v>
      </c>
      <c r="F188" s="77">
        <v>1</v>
      </c>
      <c r="G188" s="77">
        <v>0</v>
      </c>
      <c r="H188" s="77" t="s">
        <v>1064</v>
      </c>
      <c r="I188" s="77">
        <v>23698011</v>
      </c>
    </row>
    <row r="189" spans="1:9" x14ac:dyDescent="0.3">
      <c r="A189" s="77" t="s">
        <v>1459</v>
      </c>
      <c r="B189" s="77" t="s">
        <v>229</v>
      </c>
      <c r="C189" s="77" t="s">
        <v>1460</v>
      </c>
      <c r="D189" s="77" t="s">
        <v>1119</v>
      </c>
      <c r="E189" s="77">
        <v>0.95699999999999996</v>
      </c>
      <c r="F189" s="77">
        <v>0</v>
      </c>
      <c r="G189" s="77">
        <v>1</v>
      </c>
      <c r="H189" s="77" t="s">
        <v>1092</v>
      </c>
      <c r="I189" s="77">
        <v>15509891</v>
      </c>
    </row>
    <row r="190" spans="1:9" x14ac:dyDescent="0.3">
      <c r="A190" s="77" t="s">
        <v>1461</v>
      </c>
      <c r="B190" s="77" t="s">
        <v>896</v>
      </c>
      <c r="C190" s="77" t="s">
        <v>1462</v>
      </c>
      <c r="D190" s="77" t="s">
        <v>1056</v>
      </c>
      <c r="E190" s="77">
        <v>0.98880000000000001</v>
      </c>
      <c r="F190" s="77">
        <v>0</v>
      </c>
      <c r="G190" s="77">
        <v>0</v>
      </c>
      <c r="H190" s="77" t="s">
        <v>1064</v>
      </c>
      <c r="I190" s="77">
        <v>47815</v>
      </c>
    </row>
    <row r="191" spans="1:9" x14ac:dyDescent="0.3">
      <c r="A191" s="77" t="s">
        <v>1463</v>
      </c>
      <c r="B191" s="77" t="s">
        <v>311</v>
      </c>
      <c r="C191" s="77" t="s">
        <v>1464</v>
      </c>
      <c r="D191" s="77" t="s">
        <v>1119</v>
      </c>
      <c r="E191" s="77">
        <v>0.98740000000000006</v>
      </c>
      <c r="F191" s="77">
        <v>1</v>
      </c>
      <c r="G191" s="77">
        <v>0</v>
      </c>
      <c r="H191" s="77" t="s">
        <v>1064</v>
      </c>
      <c r="I191" s="77">
        <v>90474582</v>
      </c>
    </row>
    <row r="192" spans="1:9" x14ac:dyDescent="0.3">
      <c r="A192" s="77" t="s">
        <v>1465</v>
      </c>
      <c r="B192" s="77" t="s">
        <v>826</v>
      </c>
      <c r="C192" s="77" t="s">
        <v>1466</v>
      </c>
      <c r="D192" s="77" t="s">
        <v>1060</v>
      </c>
      <c r="E192" s="77">
        <v>0.95730000000000004</v>
      </c>
      <c r="F192" s="77">
        <v>0</v>
      </c>
      <c r="G192" s="77">
        <v>0</v>
      </c>
      <c r="H192" s="77" t="s">
        <v>1069</v>
      </c>
      <c r="I192" s="77">
        <v>105380</v>
      </c>
    </row>
    <row r="193" spans="1:9" x14ac:dyDescent="0.3">
      <c r="A193" s="77" t="s">
        <v>1467</v>
      </c>
      <c r="B193" s="77" t="s">
        <v>830</v>
      </c>
      <c r="C193" s="77" t="s">
        <v>1468</v>
      </c>
      <c r="D193" s="77" t="s">
        <v>1060</v>
      </c>
      <c r="E193" s="77">
        <v>0.99180000000000001</v>
      </c>
      <c r="F193" s="77">
        <v>0</v>
      </c>
      <c r="G193" s="77">
        <v>0</v>
      </c>
      <c r="H193" s="77" t="s">
        <v>1077</v>
      </c>
      <c r="I193" s="77">
        <v>49972</v>
      </c>
    </row>
    <row r="194" spans="1:9" x14ac:dyDescent="0.3">
      <c r="A194" s="77" t="s">
        <v>1469</v>
      </c>
      <c r="B194" s="77" t="s">
        <v>911</v>
      </c>
      <c r="C194" s="77" t="s">
        <v>1470</v>
      </c>
      <c r="D194" s="77" t="s">
        <v>1056</v>
      </c>
      <c r="E194" s="77">
        <v>0.99180000000000001</v>
      </c>
      <c r="F194" s="77">
        <v>0</v>
      </c>
      <c r="G194" s="77">
        <v>1</v>
      </c>
      <c r="H194" s="77" t="s">
        <v>1092</v>
      </c>
      <c r="I194" s="77">
        <v>3290414</v>
      </c>
    </row>
    <row r="195" spans="1:9" x14ac:dyDescent="0.3">
      <c r="A195" s="77" t="s">
        <v>1471</v>
      </c>
      <c r="B195" s="77" t="s">
        <v>834</v>
      </c>
      <c r="C195" s="77" t="s">
        <v>1472</v>
      </c>
      <c r="D195" s="77" t="s">
        <v>1060</v>
      </c>
      <c r="E195" s="77">
        <v>0.98040000000000005</v>
      </c>
      <c r="F195" s="77">
        <v>0</v>
      </c>
      <c r="G195" s="77">
        <v>0</v>
      </c>
      <c r="H195" s="77" t="s">
        <v>1077</v>
      </c>
      <c r="I195" s="77">
        <v>49996</v>
      </c>
    </row>
    <row r="196" spans="1:9" x14ac:dyDescent="0.3">
      <c r="A196" s="77" t="s">
        <v>1473</v>
      </c>
      <c r="B196" s="77" t="s">
        <v>836</v>
      </c>
      <c r="C196" s="77" t="s">
        <v>1474</v>
      </c>
      <c r="D196" s="77" t="s">
        <v>1056</v>
      </c>
      <c r="E196" s="77">
        <v>0.98040000000000005</v>
      </c>
      <c r="F196" s="77">
        <v>0</v>
      </c>
      <c r="G196" s="77">
        <v>1</v>
      </c>
      <c r="H196" s="77" t="s">
        <v>1077</v>
      </c>
      <c r="I196" s="77">
        <v>107888</v>
      </c>
    </row>
    <row r="197" spans="1:9" x14ac:dyDescent="0.3">
      <c r="A197" s="77" t="s">
        <v>1475</v>
      </c>
      <c r="B197" s="77" t="s">
        <v>838</v>
      </c>
      <c r="C197" s="77" t="s">
        <v>1476</v>
      </c>
      <c r="D197" s="77" t="s">
        <v>1119</v>
      </c>
      <c r="E197" s="77">
        <v>0.99180000000000001</v>
      </c>
      <c r="F197" s="77">
        <v>0</v>
      </c>
      <c r="G197" s="77">
        <v>0</v>
      </c>
      <c r="H197" s="77" t="s">
        <v>1077</v>
      </c>
      <c r="I197" s="77">
        <v>119124</v>
      </c>
    </row>
    <row r="198" spans="1:9" x14ac:dyDescent="0.3">
      <c r="A198" s="77" t="s">
        <v>1477</v>
      </c>
      <c r="B198" s="77" t="s">
        <v>840</v>
      </c>
      <c r="C198" s="77" t="s">
        <v>1478</v>
      </c>
      <c r="D198" s="77" t="s">
        <v>1119</v>
      </c>
      <c r="E198" s="77">
        <v>0.99180000000000001</v>
      </c>
      <c r="F198" s="77">
        <v>0</v>
      </c>
      <c r="G198" s="77">
        <v>0</v>
      </c>
      <c r="H198" s="77" t="s">
        <v>1077</v>
      </c>
      <c r="I198" s="77">
        <v>108023</v>
      </c>
    </row>
    <row r="199" spans="1:9" x14ac:dyDescent="0.3">
      <c r="A199" s="77" t="s">
        <v>1479</v>
      </c>
      <c r="B199" s="77" t="s">
        <v>842</v>
      </c>
      <c r="C199" s="77" t="s">
        <v>1480</v>
      </c>
      <c r="D199" s="77" t="s">
        <v>1060</v>
      </c>
      <c r="E199" s="77">
        <v>0.99180000000000001</v>
      </c>
      <c r="F199" s="77">
        <v>0</v>
      </c>
      <c r="G199" s="77">
        <v>0</v>
      </c>
      <c r="H199" s="77" t="s">
        <v>1077</v>
      </c>
      <c r="I199" s="77">
        <v>119294</v>
      </c>
    </row>
    <row r="200" spans="1:9" x14ac:dyDescent="0.3">
      <c r="A200" s="77" t="s">
        <v>1481</v>
      </c>
      <c r="B200" s="77" t="s">
        <v>847</v>
      </c>
      <c r="C200" s="77" t="s">
        <v>1482</v>
      </c>
      <c r="D200" s="77" t="s">
        <v>1056</v>
      </c>
      <c r="E200" s="77"/>
      <c r="F200" s="77">
        <v>0</v>
      </c>
      <c r="G200" s="77">
        <v>0</v>
      </c>
      <c r="H200" s="77" t="s">
        <v>1057</v>
      </c>
      <c r="I200" s="77" t="s">
        <v>1240</v>
      </c>
    </row>
    <row r="201" spans="1:9" x14ac:dyDescent="0.3">
      <c r="A201" s="77" t="s">
        <v>1483</v>
      </c>
      <c r="B201" s="77" t="s">
        <v>848</v>
      </c>
      <c r="C201" s="77" t="s">
        <v>1484</v>
      </c>
      <c r="D201" s="77" t="s">
        <v>1056</v>
      </c>
      <c r="E201" s="77">
        <v>0.87239999999999995</v>
      </c>
      <c r="F201" s="77">
        <v>0</v>
      </c>
      <c r="G201" s="77">
        <v>0</v>
      </c>
      <c r="H201" s="77" t="s">
        <v>1057</v>
      </c>
      <c r="I201" s="77">
        <v>6437560</v>
      </c>
    </row>
    <row r="202" spans="1:9" x14ac:dyDescent="0.3">
      <c r="A202" s="77" t="s">
        <v>1485</v>
      </c>
      <c r="B202" s="77" t="s">
        <v>231</v>
      </c>
      <c r="C202" s="77" t="s">
        <v>1486</v>
      </c>
      <c r="D202" s="77" t="s">
        <v>1060</v>
      </c>
      <c r="E202" s="77">
        <v>0.98839999999999995</v>
      </c>
      <c r="F202" s="77">
        <v>0</v>
      </c>
      <c r="G202" s="77">
        <v>0</v>
      </c>
      <c r="H202" s="77" t="s">
        <v>1092</v>
      </c>
      <c r="I202" s="77">
        <v>155166</v>
      </c>
    </row>
    <row r="203" spans="1:9" x14ac:dyDescent="0.3">
      <c r="A203" s="77" t="s">
        <v>1487</v>
      </c>
      <c r="B203" s="77" t="s">
        <v>854</v>
      </c>
      <c r="C203" s="77" t="s">
        <v>1488</v>
      </c>
      <c r="D203" s="77" t="s">
        <v>1060</v>
      </c>
      <c r="E203" s="77"/>
      <c r="F203" s="77">
        <v>1</v>
      </c>
      <c r="G203" s="77">
        <v>0</v>
      </c>
      <c r="H203" s="77" t="s">
        <v>1057</v>
      </c>
      <c r="I203" s="77" t="s">
        <v>1240</v>
      </c>
    </row>
    <row r="204" spans="1:9" x14ac:dyDescent="0.3">
      <c r="A204" s="77" t="s">
        <v>1489</v>
      </c>
      <c r="B204" s="77" t="s">
        <v>856</v>
      </c>
      <c r="C204" s="77" t="s">
        <v>1490</v>
      </c>
      <c r="D204" s="77" t="s">
        <v>1060</v>
      </c>
      <c r="E204" s="77">
        <v>0.99539999999999995</v>
      </c>
      <c r="F204" s="77">
        <v>0</v>
      </c>
      <c r="G204" s="77">
        <v>0</v>
      </c>
      <c r="H204" s="77" t="s">
        <v>1092</v>
      </c>
      <c r="I204" s="77">
        <v>3034400</v>
      </c>
    </row>
    <row r="205" spans="1:9" x14ac:dyDescent="0.3">
      <c r="A205" s="77" t="s">
        <v>1491</v>
      </c>
      <c r="B205" s="77" t="s">
        <v>1492</v>
      </c>
      <c r="C205" s="77" t="s">
        <v>1493</v>
      </c>
      <c r="D205" s="77" t="s">
        <v>1119</v>
      </c>
      <c r="E205" s="77">
        <v>0.87470000000000003</v>
      </c>
      <c r="F205" s="77">
        <v>0</v>
      </c>
      <c r="G205" s="77">
        <v>0</v>
      </c>
      <c r="H205" s="77" t="s">
        <v>1057</v>
      </c>
      <c r="I205" s="77">
        <v>13791119</v>
      </c>
    </row>
    <row r="206" spans="1:9" x14ac:dyDescent="0.3">
      <c r="A206" s="77" t="s">
        <v>1494</v>
      </c>
      <c r="B206" s="77" t="s">
        <v>862</v>
      </c>
      <c r="C206" s="77" t="s">
        <v>1495</v>
      </c>
      <c r="D206" s="77" t="s">
        <v>1119</v>
      </c>
      <c r="E206" s="77">
        <v>0.98040000000000005</v>
      </c>
      <c r="F206" s="77">
        <v>0</v>
      </c>
      <c r="G206" s="77">
        <v>1</v>
      </c>
      <c r="H206" s="77" t="s">
        <v>1077</v>
      </c>
      <c r="I206" s="77">
        <v>155277</v>
      </c>
    </row>
    <row r="207" spans="1:9" x14ac:dyDescent="0.3">
      <c r="A207" s="77" t="s">
        <v>1496</v>
      </c>
      <c r="B207" s="77" t="s">
        <v>864</v>
      </c>
      <c r="C207" s="77" t="s">
        <v>1497</v>
      </c>
      <c r="D207" s="77" t="s">
        <v>1119</v>
      </c>
      <c r="E207" s="77">
        <v>0.99180000000000001</v>
      </c>
      <c r="F207" s="77">
        <v>0</v>
      </c>
      <c r="G207" s="77">
        <v>0</v>
      </c>
      <c r="H207" s="77" t="s">
        <v>1077</v>
      </c>
      <c r="I207" s="77">
        <v>155278</v>
      </c>
    </row>
    <row r="208" spans="1:9" x14ac:dyDescent="0.3">
      <c r="A208" s="77" t="s">
        <v>1498</v>
      </c>
      <c r="B208" s="77" t="s">
        <v>866</v>
      </c>
      <c r="C208" s="77" t="s">
        <v>1499</v>
      </c>
      <c r="D208" s="77" t="s">
        <v>1119</v>
      </c>
      <c r="E208" s="77">
        <v>0.99470000000000003</v>
      </c>
      <c r="F208" s="77">
        <v>0</v>
      </c>
      <c r="G208" s="77">
        <v>1</v>
      </c>
      <c r="H208" s="77" t="s">
        <v>1077</v>
      </c>
      <c r="I208" s="77">
        <v>155279</v>
      </c>
    </row>
    <row r="209" spans="1:9" x14ac:dyDescent="0.3">
      <c r="A209" s="77" t="s">
        <v>1500</v>
      </c>
      <c r="B209" s="77" t="s">
        <v>868</v>
      </c>
      <c r="C209" s="77" t="s">
        <v>1501</v>
      </c>
      <c r="D209" s="77" t="s">
        <v>1060</v>
      </c>
      <c r="E209" s="77">
        <v>0.99470000000000003</v>
      </c>
      <c r="F209" s="77">
        <v>0</v>
      </c>
      <c r="G209" s="77">
        <v>0</v>
      </c>
      <c r="H209" s="77" t="s">
        <v>1077</v>
      </c>
      <c r="I209" s="77">
        <v>154397</v>
      </c>
    </row>
    <row r="210" spans="1:9" x14ac:dyDescent="0.3">
      <c r="A210" s="77" t="s">
        <v>1502</v>
      </c>
      <c r="B210" s="77" t="s">
        <v>870</v>
      </c>
      <c r="C210" s="77" t="s">
        <v>1503</v>
      </c>
      <c r="D210" s="77" t="s">
        <v>1119</v>
      </c>
      <c r="E210" s="77">
        <v>0.99180000000000001</v>
      </c>
      <c r="F210" s="77">
        <v>0</v>
      </c>
      <c r="G210" s="77">
        <v>1</v>
      </c>
      <c r="H210" s="77" t="s">
        <v>1077</v>
      </c>
      <c r="I210" s="77">
        <v>154402</v>
      </c>
    </row>
    <row r="211" spans="1:9" x14ac:dyDescent="0.3">
      <c r="A211" s="77" t="s">
        <v>1504</v>
      </c>
      <c r="B211" s="77" t="s">
        <v>872</v>
      </c>
      <c r="C211" s="77" t="s">
        <v>1505</v>
      </c>
      <c r="D211" s="77" t="s">
        <v>1060</v>
      </c>
      <c r="E211" s="77">
        <v>0.74</v>
      </c>
      <c r="F211" s="77">
        <v>0</v>
      </c>
      <c r="G211" s="77">
        <v>0</v>
      </c>
      <c r="H211" s="77" t="s">
        <v>1069</v>
      </c>
      <c r="I211" s="77">
        <v>2302732</v>
      </c>
    </row>
    <row r="212" spans="1:9" x14ac:dyDescent="0.3">
      <c r="A212" s="77" t="s">
        <v>1506</v>
      </c>
      <c r="B212" s="77" t="s">
        <v>211</v>
      </c>
      <c r="C212" s="77" t="s">
        <v>1507</v>
      </c>
      <c r="D212" s="77" t="s">
        <v>1060</v>
      </c>
      <c r="E212" s="77"/>
      <c r="F212" s="77">
        <v>0</v>
      </c>
      <c r="G212" s="77">
        <v>0</v>
      </c>
      <c r="H212" s="77" t="s">
        <v>1057</v>
      </c>
      <c r="I212" s="77" t="s">
        <v>1240</v>
      </c>
    </row>
    <row r="213" spans="1:9" x14ac:dyDescent="0.3">
      <c r="A213" s="77" t="s">
        <v>1508</v>
      </c>
      <c r="B213" s="77" t="s">
        <v>878</v>
      </c>
      <c r="C213" s="77" t="s">
        <v>1509</v>
      </c>
      <c r="D213" s="77" t="s">
        <v>1056</v>
      </c>
      <c r="E213" s="77">
        <v>0.92449999999999999</v>
      </c>
      <c r="F213" s="77">
        <v>0</v>
      </c>
      <c r="G213" s="77">
        <v>0</v>
      </c>
      <c r="H213" s="77" t="s">
        <v>1095</v>
      </c>
      <c r="I213" s="77">
        <v>97944743</v>
      </c>
    </row>
    <row r="214" spans="1:9" x14ac:dyDescent="0.3">
      <c r="A214" s="77" t="s">
        <v>1510</v>
      </c>
      <c r="B214" s="77" t="s">
        <v>386</v>
      </c>
      <c r="C214" s="77" t="s">
        <v>1511</v>
      </c>
      <c r="D214" s="77" t="s">
        <v>1119</v>
      </c>
      <c r="E214" s="77">
        <v>0.97570000000000001</v>
      </c>
      <c r="F214" s="77">
        <v>0</v>
      </c>
      <c r="G214" s="77">
        <v>0</v>
      </c>
      <c r="H214" s="77" t="s">
        <v>1064</v>
      </c>
      <c r="I214" s="77">
        <v>188119</v>
      </c>
    </row>
    <row r="215" spans="1:9" x14ac:dyDescent="0.3">
      <c r="A215" s="77" t="s">
        <v>1512</v>
      </c>
      <c r="B215" s="77" t="s">
        <v>886</v>
      </c>
      <c r="C215" s="77" t="s">
        <v>1513</v>
      </c>
      <c r="D215" s="77" t="s">
        <v>1060</v>
      </c>
      <c r="E215" s="77">
        <v>0.9345</v>
      </c>
      <c r="F215" s="77">
        <v>0</v>
      </c>
      <c r="G215" s="77">
        <v>0</v>
      </c>
      <c r="H215" s="77" t="s">
        <v>1263</v>
      </c>
      <c r="I215" s="77">
        <v>101683997</v>
      </c>
    </row>
    <row r="216" spans="1:9" x14ac:dyDescent="0.3">
      <c r="A216" s="77" t="s">
        <v>1514</v>
      </c>
      <c r="B216" s="77" t="s">
        <v>889</v>
      </c>
      <c r="C216" s="77" t="s">
        <v>1515</v>
      </c>
      <c r="D216" s="77" t="s">
        <v>1119</v>
      </c>
      <c r="E216" s="77">
        <v>0.98140000000000005</v>
      </c>
      <c r="F216" s="77">
        <v>0</v>
      </c>
      <c r="G216" s="77">
        <v>0</v>
      </c>
      <c r="H216" s="77" t="s">
        <v>1064</v>
      </c>
      <c r="I216" s="77">
        <v>22833419</v>
      </c>
    </row>
    <row r="217" spans="1:9" x14ac:dyDescent="0.3">
      <c r="A217" s="77" t="s">
        <v>1516</v>
      </c>
      <c r="B217" s="77" t="s">
        <v>891</v>
      </c>
      <c r="C217" s="77" t="s">
        <v>1517</v>
      </c>
      <c r="D217" s="77" t="s">
        <v>1119</v>
      </c>
      <c r="E217" s="77">
        <v>0.98140000000000005</v>
      </c>
      <c r="F217" s="77">
        <v>0</v>
      </c>
      <c r="G217" s="77">
        <v>0</v>
      </c>
      <c r="H217" s="77" t="s">
        <v>1064</v>
      </c>
      <c r="I217" s="77">
        <v>93459</v>
      </c>
    </row>
    <row r="218" spans="1:9" x14ac:dyDescent="0.3">
      <c r="A218" s="77" t="s">
        <v>1518</v>
      </c>
      <c r="B218" s="77" t="s">
        <v>893</v>
      </c>
      <c r="C218" s="77" t="s">
        <v>1519</v>
      </c>
      <c r="D218" s="77" t="s">
        <v>1056</v>
      </c>
      <c r="E218" s="77">
        <v>0.81779999999999997</v>
      </c>
      <c r="F218" s="77">
        <v>0</v>
      </c>
      <c r="G218" s="77">
        <v>0</v>
      </c>
      <c r="H218" s="77" t="s">
        <v>1077</v>
      </c>
      <c r="I218" s="77">
        <v>107953</v>
      </c>
    </row>
    <row r="219" spans="1:9" x14ac:dyDescent="0.3">
      <c r="A219" s="77" t="s">
        <v>1520</v>
      </c>
      <c r="B219" s="77" t="s">
        <v>1521</v>
      </c>
      <c r="C219" s="77" t="s">
        <v>1522</v>
      </c>
      <c r="D219" s="77" t="s">
        <v>1119</v>
      </c>
      <c r="E219" s="77">
        <v>0.99470000000000003</v>
      </c>
      <c r="F219" s="77">
        <v>0</v>
      </c>
      <c r="G219" s="77">
        <v>0</v>
      </c>
      <c r="H219" s="77" t="s">
        <v>1077</v>
      </c>
      <c r="I219" s="77">
        <v>53471992</v>
      </c>
    </row>
    <row r="220" spans="1:9" x14ac:dyDescent="0.3">
      <c r="A220" s="77" t="s">
        <v>1523</v>
      </c>
      <c r="B220" s="77" t="s">
        <v>1524</v>
      </c>
      <c r="C220" s="77" t="s">
        <v>1525</v>
      </c>
      <c r="D220" s="77" t="s">
        <v>1119</v>
      </c>
      <c r="E220" s="77">
        <v>0.8982</v>
      </c>
      <c r="F220" s="77">
        <v>0</v>
      </c>
      <c r="G220" s="77">
        <v>0</v>
      </c>
      <c r="H220" s="77" t="s">
        <v>1092</v>
      </c>
      <c r="I220" s="77">
        <v>3086109</v>
      </c>
    </row>
    <row r="221" spans="1:9" x14ac:dyDescent="0.3">
      <c r="A221" s="77" t="s">
        <v>1526</v>
      </c>
      <c r="B221" s="77" t="s">
        <v>907</v>
      </c>
      <c r="C221" s="77" t="s">
        <v>1527</v>
      </c>
      <c r="D221" s="77" t="s">
        <v>1056</v>
      </c>
      <c r="E221" s="77">
        <v>0.91339999999999999</v>
      </c>
      <c r="F221" s="77">
        <v>0</v>
      </c>
      <c r="G221" s="77">
        <v>0</v>
      </c>
      <c r="H221" s="77" t="s">
        <v>1104</v>
      </c>
      <c r="I221" s="77">
        <v>20836198</v>
      </c>
    </row>
    <row r="222" spans="1:9" x14ac:dyDescent="0.3">
      <c r="A222" s="77" t="s">
        <v>1528</v>
      </c>
      <c r="B222" s="77" t="s">
        <v>909</v>
      </c>
      <c r="C222" s="77" t="s">
        <v>1529</v>
      </c>
      <c r="D222" s="77" t="s">
        <v>1119</v>
      </c>
      <c r="E222" s="77">
        <v>0.98570000000000002</v>
      </c>
      <c r="F222" s="77">
        <v>0</v>
      </c>
      <c r="G222" s="77">
        <v>1</v>
      </c>
      <c r="H222" s="77" t="s">
        <v>1077</v>
      </c>
      <c r="I222" s="77">
        <v>154482</v>
      </c>
    </row>
    <row r="223" spans="1:9" x14ac:dyDescent="0.3">
      <c r="A223" s="77" t="s">
        <v>1530</v>
      </c>
      <c r="B223" s="77" t="s">
        <v>248</v>
      </c>
      <c r="C223" s="77" t="s">
        <v>1531</v>
      </c>
      <c r="D223" s="77" t="s">
        <v>1119</v>
      </c>
      <c r="E223" s="77">
        <v>0.83399999999999996</v>
      </c>
      <c r="F223" s="77">
        <v>0</v>
      </c>
      <c r="G223" s="77">
        <v>1</v>
      </c>
      <c r="H223" s="77" t="s">
        <v>1092</v>
      </c>
      <c r="I223" s="77">
        <v>15738105</v>
      </c>
    </row>
    <row r="224" spans="1:9" x14ac:dyDescent="0.3">
      <c r="A224" s="77" t="s">
        <v>1532</v>
      </c>
      <c r="B224" s="77" t="s">
        <v>1533</v>
      </c>
      <c r="C224" s="77" t="s">
        <v>1534</v>
      </c>
      <c r="D224" s="77" t="s">
        <v>1119</v>
      </c>
      <c r="E224" s="77">
        <v>0.99860000000000004</v>
      </c>
      <c r="F224" s="77">
        <v>0</v>
      </c>
      <c r="G224" s="77">
        <v>0</v>
      </c>
      <c r="H224" s="77" t="s">
        <v>1077</v>
      </c>
      <c r="I224" s="77">
        <v>3019500</v>
      </c>
    </row>
    <row r="225" spans="1:9" x14ac:dyDescent="0.3">
      <c r="A225" s="77" t="s">
        <v>1535</v>
      </c>
      <c r="B225" s="77" t="s">
        <v>62</v>
      </c>
      <c r="C225" s="77" t="s">
        <v>1536</v>
      </c>
      <c r="D225" s="77" t="s">
        <v>1056</v>
      </c>
      <c r="E225" s="77"/>
      <c r="F225" s="77">
        <v>1</v>
      </c>
      <c r="G225" s="77">
        <v>0</v>
      </c>
      <c r="H225" s="77" t="s">
        <v>1057</v>
      </c>
      <c r="I225" s="77" t="s">
        <v>1240</v>
      </c>
    </row>
    <row r="226" spans="1:9" x14ac:dyDescent="0.3">
      <c r="A226" s="77" t="s">
        <v>1537</v>
      </c>
      <c r="B226" s="77" t="s">
        <v>1538</v>
      </c>
      <c r="C226" s="77" t="s">
        <v>1539</v>
      </c>
      <c r="D226" s="77" t="s">
        <v>1119</v>
      </c>
      <c r="E226" s="77">
        <v>0.93820000000000003</v>
      </c>
      <c r="F226" s="77">
        <v>0</v>
      </c>
      <c r="G226" s="77">
        <v>0</v>
      </c>
      <c r="H226" s="77" t="s">
        <v>1064</v>
      </c>
      <c r="I226" s="77">
        <v>44146879</v>
      </c>
    </row>
    <row r="227" spans="1:9" x14ac:dyDescent="0.3">
      <c r="A227" s="77" t="s">
        <v>1540</v>
      </c>
      <c r="B227" s="77" t="s">
        <v>919</v>
      </c>
      <c r="C227" s="77" t="s">
        <v>1541</v>
      </c>
      <c r="D227" s="77" t="s">
        <v>1056</v>
      </c>
      <c r="E227" s="77">
        <v>0.96519999999999995</v>
      </c>
      <c r="F227" s="77">
        <v>0</v>
      </c>
      <c r="G227" s="77">
        <v>0</v>
      </c>
      <c r="H227" s="77" t="s">
        <v>1077</v>
      </c>
      <c r="I227" s="77">
        <v>158628</v>
      </c>
    </row>
    <row r="228" spans="1:9" x14ac:dyDescent="0.3">
      <c r="A228" s="77" t="s">
        <v>1542</v>
      </c>
      <c r="B228" s="77" t="s">
        <v>921</v>
      </c>
      <c r="C228" s="77" t="s">
        <v>1543</v>
      </c>
      <c r="D228" s="77" t="s">
        <v>1119</v>
      </c>
      <c r="E228" s="77">
        <v>0.99229999999999996</v>
      </c>
      <c r="F228" s="77">
        <v>0</v>
      </c>
      <c r="G228" s="77">
        <v>0</v>
      </c>
      <c r="H228" s="77" t="s">
        <v>1077</v>
      </c>
      <c r="I228" s="77">
        <v>158630</v>
      </c>
    </row>
    <row r="229" spans="1:9" x14ac:dyDescent="0.3">
      <c r="A229" s="77" t="s">
        <v>1544</v>
      </c>
      <c r="B229" s="77" t="s">
        <v>403</v>
      </c>
      <c r="C229" s="77" t="s">
        <v>1545</v>
      </c>
      <c r="D229" s="77" t="s">
        <v>1056</v>
      </c>
      <c r="E229" s="77"/>
      <c r="F229" s="77">
        <v>1</v>
      </c>
      <c r="G229" s="77">
        <v>0</v>
      </c>
      <c r="H229" s="77" t="s">
        <v>1057</v>
      </c>
      <c r="I229" s="77" t="s">
        <v>1240</v>
      </c>
    </row>
    <row r="230" spans="1:9" x14ac:dyDescent="0.3">
      <c r="A230" s="77" t="s">
        <v>1546</v>
      </c>
      <c r="B230" s="77" t="s">
        <v>981</v>
      </c>
      <c r="C230" s="77" t="s">
        <v>1547</v>
      </c>
      <c r="D230" s="77" t="s">
        <v>1119</v>
      </c>
      <c r="E230" s="77"/>
      <c r="F230" s="77">
        <v>1</v>
      </c>
      <c r="G230" s="77">
        <v>0</v>
      </c>
      <c r="H230" s="77" t="s">
        <v>1057</v>
      </c>
      <c r="I230" s="77" t="s">
        <v>1240</v>
      </c>
    </row>
    <row r="231" spans="1:9" x14ac:dyDescent="0.3">
      <c r="A231" s="77" t="s">
        <v>1548</v>
      </c>
      <c r="B231" s="77" t="s">
        <v>926</v>
      </c>
      <c r="C231" s="77" t="s">
        <v>1549</v>
      </c>
      <c r="D231" s="77" t="s">
        <v>1060</v>
      </c>
      <c r="E231" s="77">
        <v>0.95069999999999999</v>
      </c>
      <c r="F231" s="77">
        <v>0</v>
      </c>
      <c r="G231" s="77">
        <v>0</v>
      </c>
      <c r="H231" s="77" t="s">
        <v>1074</v>
      </c>
      <c r="I231" s="77">
        <v>10985889</v>
      </c>
    </row>
    <row r="232" spans="1:9" x14ac:dyDescent="0.3">
      <c r="A232" s="77" t="s">
        <v>1550</v>
      </c>
      <c r="B232" s="77" t="s">
        <v>1551</v>
      </c>
      <c r="C232" s="77" t="s">
        <v>1552</v>
      </c>
      <c r="D232" s="77" t="s">
        <v>1119</v>
      </c>
      <c r="E232" s="77"/>
      <c r="F232" s="77">
        <v>1</v>
      </c>
      <c r="G232" s="77">
        <v>0</v>
      </c>
      <c r="H232" s="77" t="s">
        <v>1057</v>
      </c>
      <c r="I232" s="77" t="s">
        <v>1240</v>
      </c>
    </row>
    <row r="233" spans="1:9" x14ac:dyDescent="0.3">
      <c r="A233" s="77" t="s">
        <v>1553</v>
      </c>
      <c r="B233" s="77" t="s">
        <v>66</v>
      </c>
      <c r="C233" s="77" t="s">
        <v>1554</v>
      </c>
      <c r="D233" s="77" t="s">
        <v>1056</v>
      </c>
      <c r="E233" s="77"/>
      <c r="F233" s="77">
        <v>1</v>
      </c>
      <c r="G233" s="77">
        <v>0</v>
      </c>
      <c r="H233" s="77" t="s">
        <v>1057</v>
      </c>
      <c r="I233" s="77" t="s">
        <v>1240</v>
      </c>
    </row>
    <row r="234" spans="1:9" x14ac:dyDescent="0.3">
      <c r="A234" s="77" t="s">
        <v>1555</v>
      </c>
      <c r="B234" s="77" t="s">
        <v>973</v>
      </c>
      <c r="C234" s="77" t="s">
        <v>1556</v>
      </c>
      <c r="D234" s="77" t="s">
        <v>1056</v>
      </c>
      <c r="E234" s="77">
        <v>0.99480000000000002</v>
      </c>
      <c r="F234" s="77">
        <v>0</v>
      </c>
      <c r="G234" s="77">
        <v>0</v>
      </c>
      <c r="H234" s="77" t="s">
        <v>1092</v>
      </c>
      <c r="I234" s="77">
        <v>6537506</v>
      </c>
    </row>
    <row r="235" spans="1:9" x14ac:dyDescent="0.3">
      <c r="A235" s="77" t="s">
        <v>1557</v>
      </c>
      <c r="B235" s="77" t="s">
        <v>68</v>
      </c>
      <c r="C235" s="77" t="s">
        <v>1558</v>
      </c>
      <c r="D235" s="77" t="s">
        <v>1060</v>
      </c>
      <c r="E235" s="77"/>
      <c r="F235" s="77">
        <v>0</v>
      </c>
      <c r="G235" s="77">
        <v>0</v>
      </c>
      <c r="H235" s="77" t="s">
        <v>1057</v>
      </c>
      <c r="I235" s="77" t="s">
        <v>1240</v>
      </c>
    </row>
    <row r="236" spans="1:9" x14ac:dyDescent="0.3">
      <c r="A236" s="77" t="s">
        <v>1559</v>
      </c>
      <c r="B236" s="77" t="s">
        <v>937</v>
      </c>
      <c r="C236" s="77" t="s">
        <v>1560</v>
      </c>
      <c r="D236" s="77" t="s">
        <v>1060</v>
      </c>
      <c r="E236" s="77"/>
      <c r="F236" s="77">
        <v>0</v>
      </c>
      <c r="G236" s="77">
        <v>0</v>
      </c>
      <c r="H236" s="77" t="s">
        <v>1057</v>
      </c>
      <c r="I236" s="77" t="s">
        <v>1240</v>
      </c>
    </row>
    <row r="237" spans="1:9" x14ac:dyDescent="0.3">
      <c r="A237" s="77" t="s">
        <v>1561</v>
      </c>
      <c r="B237" s="77" t="s">
        <v>74</v>
      </c>
      <c r="C237" s="77" t="s">
        <v>1562</v>
      </c>
      <c r="D237" s="77" t="s">
        <v>1056</v>
      </c>
      <c r="E237" s="77"/>
      <c r="F237" s="77">
        <v>1</v>
      </c>
      <c r="G237" s="77">
        <v>0</v>
      </c>
      <c r="H237" s="77" t="s">
        <v>1057</v>
      </c>
      <c r="I237" s="77" t="s">
        <v>1240</v>
      </c>
    </row>
    <row r="238" spans="1:9" x14ac:dyDescent="0.3">
      <c r="A238" s="77" t="s">
        <v>1563</v>
      </c>
      <c r="B238" s="77" t="s">
        <v>1564</v>
      </c>
      <c r="C238" s="77" t="s">
        <v>1565</v>
      </c>
      <c r="D238" s="77" t="s">
        <v>1056</v>
      </c>
      <c r="E238" s="77"/>
      <c r="F238" s="77">
        <v>1</v>
      </c>
      <c r="G238" s="77">
        <v>0</v>
      </c>
      <c r="H238" s="77" t="s">
        <v>1057</v>
      </c>
      <c r="I238" s="77" t="s">
        <v>1240</v>
      </c>
    </row>
    <row r="239" spans="1:9" x14ac:dyDescent="0.3">
      <c r="A239" s="77" t="s">
        <v>1566</v>
      </c>
      <c r="B239" s="77" t="s">
        <v>1567</v>
      </c>
      <c r="C239" s="77" t="s">
        <v>1568</v>
      </c>
      <c r="D239" s="77" t="s">
        <v>1056</v>
      </c>
      <c r="E239" s="77"/>
      <c r="F239" s="77">
        <v>1</v>
      </c>
      <c r="G239" s="77">
        <v>0</v>
      </c>
      <c r="H239" s="77" t="s">
        <v>1057</v>
      </c>
      <c r="I239" s="77" t="s">
        <v>1240</v>
      </c>
    </row>
    <row r="240" spans="1:9" x14ac:dyDescent="0.3">
      <c r="A240" s="77" t="s">
        <v>1569</v>
      </c>
      <c r="B240" s="77" t="s">
        <v>961</v>
      </c>
      <c r="C240" s="77" t="s">
        <v>1570</v>
      </c>
      <c r="D240" s="77" t="s">
        <v>1056</v>
      </c>
      <c r="E240" s="77">
        <v>0.91339999999999999</v>
      </c>
      <c r="F240" s="77">
        <v>0</v>
      </c>
      <c r="G240" s="77">
        <v>0</v>
      </c>
      <c r="H240" s="77" t="s">
        <v>1104</v>
      </c>
      <c r="I240" s="77">
        <v>71430403</v>
      </c>
    </row>
    <row r="241" spans="1:9" x14ac:dyDescent="0.3">
      <c r="A241" s="77" t="s">
        <v>1571</v>
      </c>
      <c r="B241" s="77" t="s">
        <v>963</v>
      </c>
      <c r="C241" s="77" t="s">
        <v>1572</v>
      </c>
      <c r="D241" s="77" t="s">
        <v>1119</v>
      </c>
      <c r="E241" s="77">
        <v>0.119353057</v>
      </c>
      <c r="F241" s="77">
        <v>0</v>
      </c>
      <c r="G241" s="77">
        <v>0</v>
      </c>
      <c r="H241" s="77" t="s">
        <v>1104</v>
      </c>
      <c r="I241" s="77">
        <v>6450496</v>
      </c>
    </row>
    <row r="242" spans="1:9" x14ac:dyDescent="0.3">
      <c r="A242" s="77" t="s">
        <v>1573</v>
      </c>
      <c r="B242" s="77" t="s">
        <v>969</v>
      </c>
      <c r="C242" s="77" t="s">
        <v>1574</v>
      </c>
      <c r="D242" s="77" t="s">
        <v>1119</v>
      </c>
      <c r="E242" s="77">
        <v>0.92420000000000002</v>
      </c>
      <c r="F242" s="77">
        <v>0</v>
      </c>
      <c r="G242" s="77">
        <v>0</v>
      </c>
      <c r="H242" s="77" t="s">
        <v>1104</v>
      </c>
      <c r="I242" s="77">
        <v>13184975</v>
      </c>
    </row>
    <row r="243" spans="1:9" x14ac:dyDescent="0.3">
      <c r="A243" s="77" t="s">
        <v>1575</v>
      </c>
      <c r="B243" s="77" t="s">
        <v>250</v>
      </c>
      <c r="C243" s="77" t="s">
        <v>1576</v>
      </c>
      <c r="D243" s="77" t="s">
        <v>1056</v>
      </c>
      <c r="E243" s="77">
        <v>0.92279999999999995</v>
      </c>
      <c r="F243" s="77">
        <v>0</v>
      </c>
      <c r="G243" s="77">
        <v>1</v>
      </c>
      <c r="H243" s="77" t="s">
        <v>1092</v>
      </c>
      <c r="I243" s="77">
        <v>13283771</v>
      </c>
    </row>
    <row r="244" spans="1:9" x14ac:dyDescent="0.3">
      <c r="A244" s="77" t="s">
        <v>1577</v>
      </c>
      <c r="B244" s="77" t="s">
        <v>977</v>
      </c>
      <c r="C244" s="77" t="s">
        <v>1578</v>
      </c>
      <c r="D244" s="77" t="s">
        <v>1060</v>
      </c>
      <c r="E244" s="77">
        <v>0.95369999999999999</v>
      </c>
      <c r="F244" s="77">
        <v>0</v>
      </c>
      <c r="G244" s="77">
        <v>0</v>
      </c>
      <c r="H244" s="77" t="s">
        <v>1069</v>
      </c>
      <c r="I244" s="77">
        <v>22345068</v>
      </c>
    </row>
    <row r="245" spans="1:9" x14ac:dyDescent="0.3">
      <c r="A245" s="77" t="s">
        <v>1579</v>
      </c>
      <c r="B245" s="77" t="s">
        <v>915</v>
      </c>
      <c r="C245" s="77" t="s">
        <v>1580</v>
      </c>
      <c r="D245" s="77" t="s">
        <v>1056</v>
      </c>
      <c r="E245" s="77"/>
      <c r="F245" s="77">
        <v>1</v>
      </c>
      <c r="G245" s="77">
        <v>0</v>
      </c>
      <c r="H245" s="77" t="s">
        <v>1057</v>
      </c>
      <c r="I245" s="77" t="s">
        <v>1240</v>
      </c>
    </row>
    <row r="246" spans="1:9" x14ac:dyDescent="0.3">
      <c r="A246" s="77" t="s">
        <v>1581</v>
      </c>
      <c r="B246" s="77" t="s">
        <v>923</v>
      </c>
      <c r="C246" s="77" t="s">
        <v>1582</v>
      </c>
      <c r="D246" s="77" t="s">
        <v>1056</v>
      </c>
      <c r="E246" s="77"/>
      <c r="F246" s="77">
        <v>1</v>
      </c>
      <c r="G246" s="77">
        <v>0</v>
      </c>
      <c r="H246" s="77" t="s">
        <v>1057</v>
      </c>
      <c r="I246" s="77" t="s">
        <v>1240</v>
      </c>
    </row>
    <row r="247" spans="1:9" x14ac:dyDescent="0.3">
      <c r="A247" s="77" t="s">
        <v>1583</v>
      </c>
      <c r="B247" s="77" t="s">
        <v>983</v>
      </c>
      <c r="C247" s="77" t="s">
        <v>1584</v>
      </c>
      <c r="D247" s="77" t="s">
        <v>1119</v>
      </c>
      <c r="E247" s="77">
        <v>0.98970000000000002</v>
      </c>
      <c r="F247" s="77">
        <v>0</v>
      </c>
      <c r="G247" s="77">
        <v>0</v>
      </c>
      <c r="H247" s="77" t="s">
        <v>1064</v>
      </c>
      <c r="I247" s="77">
        <v>71332080</v>
      </c>
    </row>
    <row r="248" spans="1:9" x14ac:dyDescent="0.3">
      <c r="A248" s="77" t="s">
        <v>1585</v>
      </c>
      <c r="B248" s="77" t="s">
        <v>985</v>
      </c>
      <c r="C248" s="77" t="s">
        <v>1586</v>
      </c>
      <c r="D248" s="77" t="s">
        <v>1056</v>
      </c>
      <c r="E248" s="77">
        <v>0.91490000000000005</v>
      </c>
      <c r="F248" s="77">
        <v>0</v>
      </c>
      <c r="G248" s="77">
        <v>0</v>
      </c>
      <c r="H248" s="77" t="s">
        <v>1116</v>
      </c>
      <c r="I248" s="77">
        <v>13643667</v>
      </c>
    </row>
    <row r="249" spans="1:9" x14ac:dyDescent="0.3">
      <c r="A249" s="77" t="s">
        <v>1587</v>
      </c>
      <c r="B249" s="77" t="s">
        <v>56</v>
      </c>
      <c r="C249" s="77" t="s">
        <v>1588</v>
      </c>
      <c r="D249" s="77" t="s">
        <v>1119</v>
      </c>
      <c r="E249" s="77">
        <v>0.96250000000000002</v>
      </c>
      <c r="F249" s="77">
        <v>0</v>
      </c>
      <c r="G249" s="77">
        <v>1</v>
      </c>
      <c r="H249" s="77" t="s">
        <v>1092</v>
      </c>
      <c r="I249" s="77">
        <v>53987846</v>
      </c>
    </row>
    <row r="250" spans="1:9" x14ac:dyDescent="0.3">
      <c r="A250" s="77" t="s">
        <v>1589</v>
      </c>
      <c r="B250" s="77" t="s">
        <v>60</v>
      </c>
      <c r="C250" s="77" t="s">
        <v>1590</v>
      </c>
      <c r="D250" s="77" t="s">
        <v>1056</v>
      </c>
      <c r="E250" s="77"/>
      <c r="F250" s="77">
        <v>1</v>
      </c>
      <c r="G250" s="77">
        <v>0</v>
      </c>
      <c r="H250" s="77" t="s">
        <v>1057</v>
      </c>
      <c r="I250" s="77" t="s">
        <v>1240</v>
      </c>
    </row>
    <row r="251" spans="1:9" x14ac:dyDescent="0.3">
      <c r="A251" s="77" t="s">
        <v>1591</v>
      </c>
      <c r="B251" s="77" t="s">
        <v>925</v>
      </c>
      <c r="C251" s="77" t="s">
        <v>1592</v>
      </c>
      <c r="D251" s="77" t="s">
        <v>1119</v>
      </c>
      <c r="E251" s="77"/>
      <c r="F251" s="77">
        <v>1</v>
      </c>
      <c r="G251" s="77">
        <v>0</v>
      </c>
      <c r="H251" s="77" t="s">
        <v>1057</v>
      </c>
      <c r="I251" s="77" t="s">
        <v>1240</v>
      </c>
    </row>
    <row r="252" spans="1:9" x14ac:dyDescent="0.3">
      <c r="A252" s="77" t="s">
        <v>1593</v>
      </c>
      <c r="B252" s="77" t="s">
        <v>108</v>
      </c>
      <c r="C252" s="77" t="s">
        <v>1594</v>
      </c>
      <c r="D252" s="77" t="s">
        <v>1056</v>
      </c>
      <c r="E252" s="77">
        <v>0.92810000000000004</v>
      </c>
      <c r="F252" s="77">
        <v>1</v>
      </c>
      <c r="G252" s="77">
        <v>0</v>
      </c>
      <c r="H252" s="77" t="s">
        <v>1057</v>
      </c>
      <c r="I252" s="77">
        <v>22833489</v>
      </c>
    </row>
    <row r="253" spans="1:9" x14ac:dyDescent="0.3">
      <c r="A253" s="77" t="s">
        <v>1595</v>
      </c>
      <c r="B253" s="77" t="s">
        <v>928</v>
      </c>
      <c r="C253" s="77" t="s">
        <v>1596</v>
      </c>
      <c r="D253" s="77" t="s">
        <v>1119</v>
      </c>
      <c r="E253" s="77">
        <v>0.92810000000000004</v>
      </c>
      <c r="F253" s="77">
        <v>1</v>
      </c>
      <c r="G253" s="77">
        <v>0</v>
      </c>
      <c r="H253" s="77" t="s">
        <v>1057</v>
      </c>
      <c r="I253" s="77">
        <v>22833490</v>
      </c>
    </row>
    <row r="254" spans="1:9" x14ac:dyDescent="0.3">
      <c r="A254" s="77" t="s">
        <v>1597</v>
      </c>
      <c r="B254" s="77" t="s">
        <v>278</v>
      </c>
      <c r="C254" s="77" t="s">
        <v>1598</v>
      </c>
      <c r="D254" s="77" t="s">
        <v>1060</v>
      </c>
      <c r="E254" s="77">
        <v>0.81679999999999997</v>
      </c>
      <c r="F254" s="77">
        <v>0</v>
      </c>
      <c r="G254" s="77">
        <v>0</v>
      </c>
      <c r="H254" s="77" t="s">
        <v>1057</v>
      </c>
      <c r="I254" s="77">
        <v>15708903</v>
      </c>
    </row>
    <row r="255" spans="1:9" x14ac:dyDescent="0.3">
      <c r="A255" s="77" t="s">
        <v>1599</v>
      </c>
      <c r="B255" s="77" t="s">
        <v>76</v>
      </c>
      <c r="C255" s="77" t="s">
        <v>1600</v>
      </c>
      <c r="D255" s="77" t="s">
        <v>1119</v>
      </c>
      <c r="E255" s="77">
        <v>0.89329999999999998</v>
      </c>
      <c r="F255" s="77">
        <v>0</v>
      </c>
      <c r="G255" s="77">
        <v>0</v>
      </c>
      <c r="H255" s="77" t="s">
        <v>1263</v>
      </c>
      <c r="I255" s="77">
        <v>54227866</v>
      </c>
    </row>
    <row r="256" spans="1:9" x14ac:dyDescent="0.3">
      <c r="A256" s="77" t="s">
        <v>1601</v>
      </c>
      <c r="B256" s="77" t="s">
        <v>78</v>
      </c>
      <c r="C256" s="77" t="s">
        <v>1602</v>
      </c>
      <c r="D256" s="77" t="s">
        <v>1056</v>
      </c>
      <c r="E256" s="77">
        <v>0.9859</v>
      </c>
      <c r="F256" s="77">
        <v>0</v>
      </c>
      <c r="G256" s="77">
        <v>0</v>
      </c>
      <c r="H256" s="77" t="s">
        <v>1077</v>
      </c>
      <c r="I256" s="77">
        <v>189283</v>
      </c>
    </row>
    <row r="257" spans="1:9" x14ac:dyDescent="0.3">
      <c r="A257" s="77" t="s">
        <v>1603</v>
      </c>
      <c r="B257" s="77" t="s">
        <v>87</v>
      </c>
      <c r="C257" s="77" t="s">
        <v>1604</v>
      </c>
      <c r="D257" s="77" t="s">
        <v>1056</v>
      </c>
      <c r="E257" s="77">
        <v>0.99460000000000004</v>
      </c>
      <c r="F257" s="77">
        <v>0</v>
      </c>
      <c r="G257" s="77">
        <v>1</v>
      </c>
      <c r="H257" s="77" t="s">
        <v>1092</v>
      </c>
      <c r="I257" s="77">
        <v>53440380</v>
      </c>
    </row>
    <row r="258" spans="1:9" x14ac:dyDescent="0.3">
      <c r="A258" s="77" t="s">
        <v>1605</v>
      </c>
      <c r="B258" s="77" t="s">
        <v>89</v>
      </c>
      <c r="C258" s="77" t="s">
        <v>1606</v>
      </c>
      <c r="D258" s="77" t="s">
        <v>1119</v>
      </c>
      <c r="E258" s="77">
        <v>0.98839999999999995</v>
      </c>
      <c r="F258" s="77">
        <v>0</v>
      </c>
      <c r="G258" s="77">
        <v>1</v>
      </c>
      <c r="H258" s="77" t="s">
        <v>1092</v>
      </c>
      <c r="I258" s="77">
        <v>85566993</v>
      </c>
    </row>
    <row r="259" spans="1:9" x14ac:dyDescent="0.3">
      <c r="A259" s="77" t="s">
        <v>1607</v>
      </c>
      <c r="B259" s="77" t="s">
        <v>92</v>
      </c>
      <c r="C259" s="77" t="s">
        <v>1608</v>
      </c>
      <c r="D259" s="77" t="s">
        <v>1056</v>
      </c>
      <c r="E259" s="77">
        <v>0.997</v>
      </c>
      <c r="F259" s="77">
        <v>0</v>
      </c>
      <c r="G259" s="77">
        <v>0</v>
      </c>
      <c r="H259" s="77" t="s">
        <v>1092</v>
      </c>
      <c r="I259" s="77">
        <v>10930591</v>
      </c>
    </row>
    <row r="260" spans="1:9" x14ac:dyDescent="0.3">
      <c r="A260" s="77" t="s">
        <v>1609</v>
      </c>
      <c r="B260" s="77" t="s">
        <v>268</v>
      </c>
      <c r="C260" s="77" t="s">
        <v>1610</v>
      </c>
      <c r="D260" s="77" t="s">
        <v>1056</v>
      </c>
      <c r="E260" s="77">
        <v>0.997</v>
      </c>
      <c r="F260" s="77">
        <v>0</v>
      </c>
      <c r="G260" s="77">
        <v>0</v>
      </c>
      <c r="H260" s="77" t="s">
        <v>1092</v>
      </c>
      <c r="I260" s="77">
        <v>11967214</v>
      </c>
    </row>
    <row r="261" spans="1:9" x14ac:dyDescent="0.3">
      <c r="A261" s="77" t="s">
        <v>1611</v>
      </c>
      <c r="B261" s="77" t="s">
        <v>98</v>
      </c>
      <c r="C261" s="77" t="s">
        <v>1612</v>
      </c>
      <c r="D261" s="77" t="s">
        <v>1119</v>
      </c>
      <c r="E261" s="77">
        <v>0.99470000000000003</v>
      </c>
      <c r="F261" s="77">
        <v>0</v>
      </c>
      <c r="G261" s="77">
        <v>1</v>
      </c>
      <c r="H261" s="77" t="s">
        <v>1077</v>
      </c>
      <c r="I261" s="77">
        <v>153894</v>
      </c>
    </row>
    <row r="262" spans="1:9" x14ac:dyDescent="0.3">
      <c r="A262" s="77" t="s">
        <v>1613</v>
      </c>
      <c r="B262" s="77" t="s">
        <v>100</v>
      </c>
      <c r="C262" s="77" t="s">
        <v>1614</v>
      </c>
      <c r="D262" s="77" t="s">
        <v>1119</v>
      </c>
      <c r="E262" s="77">
        <v>0.99470000000000003</v>
      </c>
      <c r="F262" s="77">
        <v>0</v>
      </c>
      <c r="G262" s="77">
        <v>1</v>
      </c>
      <c r="H262" s="77" t="s">
        <v>1077</v>
      </c>
      <c r="I262" s="77">
        <v>153895</v>
      </c>
    </row>
    <row r="263" spans="1:9" x14ac:dyDescent="0.3">
      <c r="A263" s="77" t="s">
        <v>1615</v>
      </c>
      <c r="B263" s="77" t="s">
        <v>102</v>
      </c>
      <c r="C263" s="77" t="s">
        <v>1616</v>
      </c>
      <c r="D263" s="77" t="s">
        <v>1119</v>
      </c>
      <c r="E263" s="77">
        <v>0.99470000000000003</v>
      </c>
      <c r="F263" s="77">
        <v>0</v>
      </c>
      <c r="G263" s="77">
        <v>1</v>
      </c>
      <c r="H263" s="77" t="s">
        <v>1077</v>
      </c>
      <c r="I263" s="77">
        <v>153896</v>
      </c>
    </row>
    <row r="264" spans="1:9" x14ac:dyDescent="0.3">
      <c r="A264" s="77" t="s">
        <v>1617</v>
      </c>
      <c r="B264" s="77" t="s">
        <v>104</v>
      </c>
      <c r="C264" s="77" t="s">
        <v>1618</v>
      </c>
      <c r="D264" s="77" t="s">
        <v>1056</v>
      </c>
      <c r="E264" s="77">
        <v>0.99470000000000003</v>
      </c>
      <c r="F264" s="77">
        <v>0</v>
      </c>
      <c r="G264" s="77">
        <v>1</v>
      </c>
      <c r="H264" s="77" t="s">
        <v>1077</v>
      </c>
      <c r="I264" s="77">
        <v>34004</v>
      </c>
    </row>
    <row r="265" spans="1:9" x14ac:dyDescent="0.3">
      <c r="A265" s="77" t="s">
        <v>1619</v>
      </c>
      <c r="B265" s="77" t="s">
        <v>106</v>
      </c>
      <c r="C265" s="77" t="s">
        <v>1620</v>
      </c>
      <c r="D265" s="77" t="s">
        <v>1056</v>
      </c>
      <c r="E265" s="77">
        <v>0.99470000000000003</v>
      </c>
      <c r="F265" s="77">
        <v>0</v>
      </c>
      <c r="G265" s="77">
        <v>1</v>
      </c>
      <c r="H265" s="77" t="s">
        <v>1077</v>
      </c>
      <c r="I265" s="77">
        <v>153897</v>
      </c>
    </row>
    <row r="266" spans="1:9" x14ac:dyDescent="0.3">
      <c r="A266" s="77" t="s">
        <v>1621</v>
      </c>
      <c r="B266" s="77" t="s">
        <v>932</v>
      </c>
      <c r="C266" s="77" t="s">
        <v>1622</v>
      </c>
      <c r="D266" s="77" t="s">
        <v>1119</v>
      </c>
      <c r="E266" s="77">
        <v>0.95279999999999998</v>
      </c>
      <c r="F266" s="77">
        <v>0</v>
      </c>
      <c r="G266" s="77">
        <v>0</v>
      </c>
      <c r="H266" s="77" t="s">
        <v>1057</v>
      </c>
      <c r="I266" s="77" t="s">
        <v>1240</v>
      </c>
    </row>
    <row r="267" spans="1:9" x14ac:dyDescent="0.3">
      <c r="A267" s="77" t="s">
        <v>1623</v>
      </c>
      <c r="B267" s="77" t="s">
        <v>731</v>
      </c>
      <c r="C267" s="77" t="s">
        <v>1624</v>
      </c>
      <c r="D267" s="77" t="s">
        <v>1060</v>
      </c>
      <c r="E267" s="77"/>
      <c r="F267" s="77">
        <v>0</v>
      </c>
      <c r="G267" s="77">
        <v>0</v>
      </c>
      <c r="H267" s="77" t="s">
        <v>1064</v>
      </c>
      <c r="I267" s="77">
        <v>14150257</v>
      </c>
    </row>
    <row r="268" spans="1:9" x14ac:dyDescent="0.3">
      <c r="A268" s="77" t="s">
        <v>1625</v>
      </c>
      <c r="B268" s="77" t="s">
        <v>1626</v>
      </c>
      <c r="C268" s="77" t="s">
        <v>1627</v>
      </c>
      <c r="D268" s="77" t="s">
        <v>1060</v>
      </c>
      <c r="E268" s="77">
        <v>0.93759999999999999</v>
      </c>
      <c r="F268" s="77">
        <v>0</v>
      </c>
      <c r="G268" s="77">
        <v>0</v>
      </c>
      <c r="H268" s="77" t="s">
        <v>1061</v>
      </c>
      <c r="I268" s="77">
        <v>11763618</v>
      </c>
    </row>
    <row r="269" spans="1:9" x14ac:dyDescent="0.3">
      <c r="A269" s="77" t="s">
        <v>1628</v>
      </c>
      <c r="B269" s="77" t="s">
        <v>114</v>
      </c>
      <c r="C269" s="77" t="s">
        <v>1629</v>
      </c>
      <c r="D269" s="77" t="s">
        <v>1060</v>
      </c>
      <c r="E269" s="77">
        <v>0.93759999999999999</v>
      </c>
      <c r="F269" s="77">
        <v>0</v>
      </c>
      <c r="G269" s="77">
        <v>0</v>
      </c>
      <c r="H269" s="77" t="s">
        <v>1061</v>
      </c>
      <c r="I269" s="77">
        <v>13040187</v>
      </c>
    </row>
    <row r="270" spans="1:9" x14ac:dyDescent="0.3">
      <c r="A270" s="77" t="s">
        <v>1630</v>
      </c>
      <c r="B270" s="77" t="s">
        <v>116</v>
      </c>
      <c r="C270" s="77" t="s">
        <v>1631</v>
      </c>
      <c r="D270" s="77" t="s">
        <v>1060</v>
      </c>
      <c r="E270" s="77">
        <v>0.93759999999999999</v>
      </c>
      <c r="F270" s="77">
        <v>0</v>
      </c>
      <c r="G270" s="77">
        <v>0</v>
      </c>
      <c r="H270" s="77" t="s">
        <v>1061</v>
      </c>
      <c r="I270" s="77">
        <v>11377211</v>
      </c>
    </row>
    <row r="271" spans="1:9" x14ac:dyDescent="0.3">
      <c r="A271" s="77" t="s">
        <v>1632</v>
      </c>
      <c r="B271" s="77" t="s">
        <v>127</v>
      </c>
      <c r="C271" s="77" t="s">
        <v>1633</v>
      </c>
      <c r="D271" s="77" t="s">
        <v>1119</v>
      </c>
      <c r="E271" s="77">
        <v>0.9294</v>
      </c>
      <c r="F271" s="77">
        <v>0</v>
      </c>
      <c r="G271" s="77">
        <v>0</v>
      </c>
      <c r="H271" s="77" t="s">
        <v>1095</v>
      </c>
      <c r="I271" s="77">
        <v>14178853</v>
      </c>
    </row>
    <row r="272" spans="1:9" x14ac:dyDescent="0.3">
      <c r="A272" s="77" t="s">
        <v>1634</v>
      </c>
      <c r="B272" s="77" t="s">
        <v>129</v>
      </c>
      <c r="C272" s="77" t="s">
        <v>1635</v>
      </c>
      <c r="D272" s="77" t="s">
        <v>1119</v>
      </c>
      <c r="E272" s="77">
        <v>0.9294</v>
      </c>
      <c r="F272" s="77">
        <v>0</v>
      </c>
      <c r="G272" s="77">
        <v>0</v>
      </c>
      <c r="H272" s="77" t="s">
        <v>1095</v>
      </c>
      <c r="I272" s="77">
        <v>14178854</v>
      </c>
    </row>
    <row r="273" spans="1:9" x14ac:dyDescent="0.3">
      <c r="A273" s="77" t="s">
        <v>1636</v>
      </c>
      <c r="B273" s="77" t="s">
        <v>118</v>
      </c>
      <c r="C273" s="77" t="s">
        <v>1637</v>
      </c>
      <c r="D273" s="77" t="s">
        <v>1056</v>
      </c>
      <c r="E273" s="77">
        <v>0.93759999999999999</v>
      </c>
      <c r="F273" s="77">
        <v>0</v>
      </c>
      <c r="G273" s="77">
        <v>0</v>
      </c>
      <c r="H273" s="77" t="s">
        <v>1061</v>
      </c>
      <c r="I273" s="77">
        <v>13040187</v>
      </c>
    </row>
    <row r="274" spans="1:9" x14ac:dyDescent="0.3">
      <c r="A274" s="77" t="s">
        <v>1638</v>
      </c>
      <c r="B274" s="77" t="s">
        <v>141</v>
      </c>
      <c r="C274" s="77" t="s">
        <v>1639</v>
      </c>
      <c r="D274" s="77" t="s">
        <v>1056</v>
      </c>
      <c r="E274" s="77">
        <v>0.93759999999999999</v>
      </c>
      <c r="F274" s="77">
        <v>0</v>
      </c>
      <c r="G274" s="77">
        <v>0</v>
      </c>
      <c r="H274" s="77" t="s">
        <v>1061</v>
      </c>
      <c r="I274" s="77">
        <v>73425481</v>
      </c>
    </row>
    <row r="275" spans="1:9" x14ac:dyDescent="0.3">
      <c r="A275" s="77" t="s">
        <v>1640</v>
      </c>
      <c r="B275" s="77" t="s">
        <v>94</v>
      </c>
      <c r="C275" s="77" t="s">
        <v>1641</v>
      </c>
      <c r="D275" s="77" t="s">
        <v>1056</v>
      </c>
      <c r="E275" s="77">
        <v>0.94469999999999998</v>
      </c>
      <c r="F275" s="77">
        <v>0</v>
      </c>
      <c r="G275" s="77">
        <v>1</v>
      </c>
      <c r="H275" s="77" t="s">
        <v>1092</v>
      </c>
      <c r="I275" s="77">
        <v>15738106</v>
      </c>
    </row>
    <row r="276" spans="1:9" x14ac:dyDescent="0.3">
      <c r="A276" s="77" t="s">
        <v>1642</v>
      </c>
      <c r="B276" s="77" t="s">
        <v>155</v>
      </c>
      <c r="C276" s="77" t="s">
        <v>1643</v>
      </c>
      <c r="D276" s="77" t="s">
        <v>1119</v>
      </c>
      <c r="E276" s="77">
        <v>0.97650000000000003</v>
      </c>
      <c r="F276" s="77">
        <v>0</v>
      </c>
      <c r="G276" s="77">
        <v>1</v>
      </c>
      <c r="H276" s="77" t="s">
        <v>1092</v>
      </c>
      <c r="I276" s="77">
        <v>15738107</v>
      </c>
    </row>
    <row r="277" spans="1:9" x14ac:dyDescent="0.3">
      <c r="A277" s="77" t="s">
        <v>1644</v>
      </c>
      <c r="B277" s="77" t="s">
        <v>157</v>
      </c>
      <c r="C277" s="77" t="s">
        <v>1645</v>
      </c>
      <c r="D277" s="77" t="s">
        <v>1119</v>
      </c>
      <c r="E277" s="77">
        <v>0.98770000000000002</v>
      </c>
      <c r="F277" s="77">
        <v>0</v>
      </c>
      <c r="G277" s="77">
        <v>1</v>
      </c>
      <c r="H277" s="77" t="s">
        <v>1092</v>
      </c>
      <c r="I277" s="77">
        <v>13828344</v>
      </c>
    </row>
    <row r="278" spans="1:9" x14ac:dyDescent="0.3">
      <c r="A278" s="77" t="s">
        <v>1646</v>
      </c>
      <c r="B278" s="77" t="s">
        <v>159</v>
      </c>
      <c r="C278" s="77" t="s">
        <v>1647</v>
      </c>
      <c r="D278" s="77" t="s">
        <v>1119</v>
      </c>
      <c r="E278" s="77">
        <v>0.98619999999999997</v>
      </c>
      <c r="F278" s="77">
        <v>0</v>
      </c>
      <c r="G278" s="77">
        <v>1</v>
      </c>
      <c r="H278" s="77" t="s">
        <v>1092</v>
      </c>
      <c r="I278" s="77">
        <v>71346104</v>
      </c>
    </row>
    <row r="279" spans="1:9" x14ac:dyDescent="0.3">
      <c r="A279" s="77" t="s">
        <v>1648</v>
      </c>
      <c r="B279" s="77" t="s">
        <v>161</v>
      </c>
      <c r="C279" s="77" t="s">
        <v>1649</v>
      </c>
      <c r="D279" s="77" t="s">
        <v>1056</v>
      </c>
      <c r="E279" s="77">
        <v>0.9859</v>
      </c>
      <c r="F279" s="77">
        <v>0</v>
      </c>
      <c r="G279" s="77">
        <v>0</v>
      </c>
      <c r="H279" s="77" t="s">
        <v>1092</v>
      </c>
      <c r="I279" s="77">
        <v>14274807</v>
      </c>
    </row>
    <row r="280" spans="1:9" x14ac:dyDescent="0.3">
      <c r="A280" s="77" t="s">
        <v>1650</v>
      </c>
      <c r="B280" s="77" t="s">
        <v>163</v>
      </c>
      <c r="C280" s="77" t="s">
        <v>1651</v>
      </c>
      <c r="D280" s="77" t="s">
        <v>1119</v>
      </c>
      <c r="E280" s="77">
        <v>0.98619999999999997</v>
      </c>
      <c r="F280" s="77">
        <v>0</v>
      </c>
      <c r="G280" s="77">
        <v>1</v>
      </c>
      <c r="H280" s="77" t="s">
        <v>1092</v>
      </c>
      <c r="I280" s="77">
        <v>85681096</v>
      </c>
    </row>
    <row r="281" spans="1:9" x14ac:dyDescent="0.3">
      <c r="A281" s="77" t="s">
        <v>1652</v>
      </c>
      <c r="B281" s="77" t="s">
        <v>165</v>
      </c>
      <c r="C281" s="77" t="s">
        <v>1653</v>
      </c>
      <c r="D281" s="77" t="s">
        <v>1119</v>
      </c>
      <c r="E281" s="77">
        <v>0.99199999999999999</v>
      </c>
      <c r="F281" s="77">
        <v>0</v>
      </c>
      <c r="G281" s="77">
        <v>1</v>
      </c>
      <c r="H281" s="77" t="s">
        <v>1092</v>
      </c>
      <c r="I281" s="77">
        <v>21604827</v>
      </c>
    </row>
    <row r="282" spans="1:9" x14ac:dyDescent="0.3">
      <c r="A282" s="77" t="s">
        <v>1654</v>
      </c>
      <c r="B282" s="77" t="s">
        <v>167</v>
      </c>
      <c r="C282" s="77" t="s">
        <v>1655</v>
      </c>
      <c r="D282" s="77" t="s">
        <v>1056</v>
      </c>
      <c r="E282" s="77">
        <v>0.98170000000000002</v>
      </c>
      <c r="F282" s="77">
        <v>0</v>
      </c>
      <c r="G282" s="77">
        <v>0</v>
      </c>
      <c r="H282" s="77" t="s">
        <v>1092</v>
      </c>
      <c r="I282" s="77">
        <v>39506</v>
      </c>
    </row>
    <row r="283" spans="1:9" x14ac:dyDescent="0.3">
      <c r="A283" s="77" t="s">
        <v>1656</v>
      </c>
      <c r="B283" s="77" t="s">
        <v>169</v>
      </c>
      <c r="C283" s="77" t="s">
        <v>1657</v>
      </c>
      <c r="D283" s="77" t="s">
        <v>1119</v>
      </c>
      <c r="E283" s="77">
        <v>0.96250000000000002</v>
      </c>
      <c r="F283" s="77">
        <v>0</v>
      </c>
      <c r="G283" s="77">
        <v>1</v>
      </c>
      <c r="H283" s="77" t="s">
        <v>1092</v>
      </c>
      <c r="I283" s="77">
        <v>16212140</v>
      </c>
    </row>
    <row r="284" spans="1:9" x14ac:dyDescent="0.3">
      <c r="A284" s="77" t="s">
        <v>1658</v>
      </c>
      <c r="B284" s="77" t="s">
        <v>171</v>
      </c>
      <c r="C284" s="77" t="s">
        <v>1659</v>
      </c>
      <c r="D284" s="77" t="s">
        <v>1119</v>
      </c>
      <c r="E284" s="77">
        <v>0.92279999999999995</v>
      </c>
      <c r="F284" s="77">
        <v>0</v>
      </c>
      <c r="G284" s="77">
        <v>1</v>
      </c>
      <c r="H284" s="77" t="s">
        <v>1092</v>
      </c>
      <c r="I284" s="77">
        <v>12073150</v>
      </c>
    </row>
    <row r="285" spans="1:9" x14ac:dyDescent="0.3">
      <c r="A285" s="77" t="s">
        <v>1660</v>
      </c>
      <c r="B285" s="77" t="s">
        <v>173</v>
      </c>
      <c r="C285" s="77" t="s">
        <v>1661</v>
      </c>
      <c r="D285" s="77" t="s">
        <v>1119</v>
      </c>
      <c r="E285" s="77">
        <v>0.92279999999999995</v>
      </c>
      <c r="F285" s="77">
        <v>0</v>
      </c>
      <c r="G285" s="77">
        <v>1</v>
      </c>
      <c r="H285" s="77" t="s">
        <v>1092</v>
      </c>
      <c r="I285" s="77">
        <v>12073152</v>
      </c>
    </row>
    <row r="286" spans="1:9" x14ac:dyDescent="0.3">
      <c r="A286" s="77" t="s">
        <v>1662</v>
      </c>
      <c r="B286" s="77" t="s">
        <v>183</v>
      </c>
      <c r="C286" s="77" t="s">
        <v>1663</v>
      </c>
      <c r="D286" s="77" t="s">
        <v>1060</v>
      </c>
      <c r="E286" s="77">
        <v>0.92049999999999998</v>
      </c>
      <c r="F286" s="77">
        <v>0</v>
      </c>
      <c r="G286" s="77">
        <v>0</v>
      </c>
      <c r="H286" s="77" t="s">
        <v>1664</v>
      </c>
      <c r="I286" s="77">
        <v>53785751</v>
      </c>
    </row>
    <row r="287" spans="1:9" x14ac:dyDescent="0.3">
      <c r="A287" s="77" t="s">
        <v>1665</v>
      </c>
      <c r="B287" s="77" t="s">
        <v>175</v>
      </c>
      <c r="C287" s="77" t="s">
        <v>1666</v>
      </c>
      <c r="D287" s="77" t="s">
        <v>1056</v>
      </c>
      <c r="E287" s="77">
        <v>0.99660000000000004</v>
      </c>
      <c r="F287" s="77">
        <v>0</v>
      </c>
      <c r="G287" s="77">
        <v>1</v>
      </c>
      <c r="H287" s="77" t="s">
        <v>1092</v>
      </c>
      <c r="I287" s="77">
        <v>12073149</v>
      </c>
    </row>
    <row r="288" spans="1:9" x14ac:dyDescent="0.3">
      <c r="A288" s="77" t="s">
        <v>1667</v>
      </c>
      <c r="B288" s="77" t="s">
        <v>1668</v>
      </c>
      <c r="C288" s="77" t="s">
        <v>1669</v>
      </c>
      <c r="D288" s="77" t="s">
        <v>1060</v>
      </c>
      <c r="E288" s="77"/>
      <c r="F288" s="77">
        <v>0</v>
      </c>
      <c r="G288" s="77">
        <v>0</v>
      </c>
      <c r="H288" s="77" t="s">
        <v>1074</v>
      </c>
      <c r="I288" s="77" t="s">
        <v>1240</v>
      </c>
    </row>
    <row r="289" spans="1:9" x14ac:dyDescent="0.3">
      <c r="A289" s="77" t="s">
        <v>1670</v>
      </c>
      <c r="B289" s="77" t="s">
        <v>143</v>
      </c>
      <c r="C289" s="77" t="s">
        <v>1671</v>
      </c>
      <c r="D289" s="77" t="s">
        <v>1056</v>
      </c>
      <c r="E289" s="77">
        <v>0.93759999999999999</v>
      </c>
      <c r="F289" s="77">
        <v>0</v>
      </c>
      <c r="G289" s="77">
        <v>0</v>
      </c>
      <c r="H289" s="77" t="s">
        <v>1061</v>
      </c>
      <c r="I289" s="77">
        <v>71350230</v>
      </c>
    </row>
    <row r="290" spans="1:9" x14ac:dyDescent="0.3">
      <c r="A290" s="77" t="s">
        <v>1672</v>
      </c>
      <c r="B290" s="77" t="s">
        <v>185</v>
      </c>
      <c r="C290" s="77" t="s">
        <v>1673</v>
      </c>
      <c r="D290" s="77" t="s">
        <v>1119</v>
      </c>
      <c r="E290" s="77">
        <v>0.98950000000000005</v>
      </c>
      <c r="F290" s="77">
        <v>0</v>
      </c>
      <c r="G290" s="77">
        <v>1</v>
      </c>
      <c r="H290" s="77" t="s">
        <v>1092</v>
      </c>
      <c r="I290" s="77">
        <v>14942774</v>
      </c>
    </row>
    <row r="291" spans="1:9" x14ac:dyDescent="0.3">
      <c r="A291" s="77" t="s">
        <v>1674</v>
      </c>
      <c r="B291" s="77" t="s">
        <v>280</v>
      </c>
      <c r="C291" s="77" t="s">
        <v>1675</v>
      </c>
      <c r="D291" s="77" t="s">
        <v>1056</v>
      </c>
      <c r="E291" s="77">
        <v>0.99709999999999999</v>
      </c>
      <c r="F291" s="77">
        <v>0</v>
      </c>
      <c r="G291" s="77">
        <v>0</v>
      </c>
      <c r="H291" s="77" t="s">
        <v>1092</v>
      </c>
      <c r="I291" s="77">
        <v>177368</v>
      </c>
    </row>
    <row r="292" spans="1:9" x14ac:dyDescent="0.3">
      <c r="A292" s="77" t="s">
        <v>1676</v>
      </c>
      <c r="B292" s="77" t="s">
        <v>282</v>
      </c>
      <c r="C292" s="77" t="s">
        <v>1677</v>
      </c>
      <c r="D292" s="77" t="s">
        <v>1056</v>
      </c>
      <c r="E292" s="77">
        <v>0.99709999999999999</v>
      </c>
      <c r="F292" s="77">
        <v>0</v>
      </c>
      <c r="G292" s="77">
        <v>1</v>
      </c>
      <c r="H292" s="77" t="s">
        <v>1092</v>
      </c>
      <c r="I292" s="77">
        <v>13828347</v>
      </c>
    </row>
    <row r="293" spans="1:9" x14ac:dyDescent="0.3">
      <c r="A293" s="77" t="s">
        <v>1678</v>
      </c>
      <c r="B293" s="77" t="s">
        <v>292</v>
      </c>
      <c r="C293" s="77" t="s">
        <v>1679</v>
      </c>
      <c r="D293" s="77" t="s">
        <v>1056</v>
      </c>
      <c r="E293" s="77">
        <v>0.99480000000000002</v>
      </c>
      <c r="F293" s="77">
        <v>0</v>
      </c>
      <c r="G293" s="77">
        <v>0</v>
      </c>
      <c r="H293" s="77" t="s">
        <v>1092</v>
      </c>
      <c r="I293" s="77">
        <v>15254861</v>
      </c>
    </row>
    <row r="294" spans="1:9" x14ac:dyDescent="0.3">
      <c r="A294" s="77" t="s">
        <v>1680</v>
      </c>
      <c r="B294" s="77" t="s">
        <v>207</v>
      </c>
      <c r="C294" s="77" t="s">
        <v>1681</v>
      </c>
      <c r="D294" s="77" t="s">
        <v>1060</v>
      </c>
      <c r="E294" s="77">
        <v>0.93840000000000001</v>
      </c>
      <c r="F294" s="77">
        <v>0</v>
      </c>
      <c r="G294" s="77">
        <v>0</v>
      </c>
      <c r="H294" s="77" t="s">
        <v>1104</v>
      </c>
      <c r="I294" s="77">
        <v>71316600</v>
      </c>
    </row>
    <row r="295" spans="1:9" x14ac:dyDescent="0.3">
      <c r="A295" s="77" t="s">
        <v>1682</v>
      </c>
      <c r="B295" s="77" t="s">
        <v>341</v>
      </c>
      <c r="C295" s="77" t="s">
        <v>1683</v>
      </c>
      <c r="D295" s="77" t="s">
        <v>1119</v>
      </c>
      <c r="E295" s="77">
        <v>0.9859</v>
      </c>
      <c r="F295" s="77">
        <v>0</v>
      </c>
      <c r="G295" s="77">
        <v>0</v>
      </c>
      <c r="H295" s="77" t="s">
        <v>1092</v>
      </c>
      <c r="I295" s="77">
        <v>21604828</v>
      </c>
    </row>
    <row r="296" spans="1:9" x14ac:dyDescent="0.3">
      <c r="A296" s="77" t="s">
        <v>1684</v>
      </c>
      <c r="B296" s="77" t="s">
        <v>345</v>
      </c>
      <c r="C296" s="77" t="s">
        <v>1685</v>
      </c>
      <c r="D296" s="77" t="s">
        <v>1119</v>
      </c>
      <c r="E296" s="77">
        <v>0.99539999999999995</v>
      </c>
      <c r="F296" s="77">
        <v>0</v>
      </c>
      <c r="G296" s="77">
        <v>1</v>
      </c>
      <c r="H296" s="77" t="s">
        <v>1092</v>
      </c>
      <c r="I296" s="77">
        <v>21604829</v>
      </c>
    </row>
    <row r="297" spans="1:9" x14ac:dyDescent="0.3">
      <c r="A297" s="77" t="s">
        <v>1686</v>
      </c>
      <c r="B297" s="77" t="s">
        <v>347</v>
      </c>
      <c r="C297" s="77" t="s">
        <v>1687</v>
      </c>
      <c r="D297" s="77" t="s">
        <v>1119</v>
      </c>
      <c r="E297" s="77">
        <v>0.95199999999999996</v>
      </c>
      <c r="F297" s="77">
        <v>0</v>
      </c>
      <c r="G297" s="77">
        <v>1</v>
      </c>
      <c r="H297" s="77" t="s">
        <v>1092</v>
      </c>
      <c r="I297" s="77">
        <v>12073146</v>
      </c>
    </row>
    <row r="298" spans="1:9" x14ac:dyDescent="0.3">
      <c r="A298" s="77" t="s">
        <v>1688</v>
      </c>
      <c r="B298" s="77" t="s">
        <v>349</v>
      </c>
      <c r="C298" s="77" t="s">
        <v>1689</v>
      </c>
      <c r="D298" s="77" t="s">
        <v>1119</v>
      </c>
      <c r="E298" s="77">
        <v>0.9859</v>
      </c>
      <c r="F298" s="77">
        <v>0</v>
      </c>
      <c r="G298" s="77">
        <v>1</v>
      </c>
      <c r="H298" s="77" t="s">
        <v>1092</v>
      </c>
      <c r="I298" s="77">
        <v>12073151</v>
      </c>
    </row>
    <row r="299" spans="1:9" x14ac:dyDescent="0.3">
      <c r="A299" s="77" t="s">
        <v>1690</v>
      </c>
      <c r="B299" s="77" t="s">
        <v>358</v>
      </c>
      <c r="C299" s="77" t="s">
        <v>1691</v>
      </c>
      <c r="D299" s="77" t="s">
        <v>1056</v>
      </c>
      <c r="E299" s="77">
        <v>0.99450000000000005</v>
      </c>
      <c r="F299" s="77">
        <v>0</v>
      </c>
      <c r="G299" s="77">
        <v>0</v>
      </c>
      <c r="H299" s="77" t="s">
        <v>1092</v>
      </c>
      <c r="I299" s="77">
        <v>15509893</v>
      </c>
    </row>
    <row r="300" spans="1:9" x14ac:dyDescent="0.3">
      <c r="A300" s="77" t="s">
        <v>1692</v>
      </c>
      <c r="B300" s="77" t="s">
        <v>360</v>
      </c>
      <c r="C300" s="77" t="s">
        <v>1693</v>
      </c>
      <c r="D300" s="77" t="s">
        <v>1056</v>
      </c>
      <c r="E300" s="77">
        <v>0.99450000000000005</v>
      </c>
      <c r="F300" s="77">
        <v>0</v>
      </c>
      <c r="G300" s="77">
        <v>0</v>
      </c>
      <c r="H300" s="77" t="s">
        <v>1092</v>
      </c>
      <c r="I300" s="77">
        <v>15509894</v>
      </c>
    </row>
    <row r="301" spans="1:9" x14ac:dyDescent="0.3">
      <c r="A301" s="77" t="s">
        <v>1694</v>
      </c>
      <c r="B301" s="77" t="s">
        <v>362</v>
      </c>
      <c r="C301" s="77" t="s">
        <v>1695</v>
      </c>
      <c r="D301" s="77" t="s">
        <v>1119</v>
      </c>
      <c r="E301" s="77">
        <v>0.99550000000000005</v>
      </c>
      <c r="F301" s="77">
        <v>0</v>
      </c>
      <c r="G301" s="77">
        <v>0</v>
      </c>
      <c r="H301" s="77" t="s">
        <v>1092</v>
      </c>
      <c r="I301" s="77">
        <v>15509895</v>
      </c>
    </row>
    <row r="302" spans="1:9" x14ac:dyDescent="0.3">
      <c r="A302" s="77" t="s">
        <v>1696</v>
      </c>
      <c r="B302" s="77" t="s">
        <v>364</v>
      </c>
      <c r="C302" s="77" t="s">
        <v>1697</v>
      </c>
      <c r="D302" s="77" t="s">
        <v>1060</v>
      </c>
      <c r="E302" s="77">
        <v>0.99550000000000005</v>
      </c>
      <c r="F302" s="77">
        <v>0</v>
      </c>
      <c r="G302" s="77">
        <v>0</v>
      </c>
      <c r="H302" s="77" t="s">
        <v>1092</v>
      </c>
      <c r="I302" s="77">
        <v>154083</v>
      </c>
    </row>
    <row r="303" spans="1:9" x14ac:dyDescent="0.3">
      <c r="A303" s="77" t="s">
        <v>1698</v>
      </c>
      <c r="B303" s="77" t="s">
        <v>193</v>
      </c>
      <c r="C303" s="77" t="s">
        <v>1699</v>
      </c>
      <c r="D303" s="77" t="s">
        <v>1119</v>
      </c>
      <c r="E303" s="77">
        <v>0.99550000000000005</v>
      </c>
      <c r="F303" s="77">
        <v>0</v>
      </c>
      <c r="G303" s="77">
        <v>1</v>
      </c>
      <c r="H303" s="77" t="s">
        <v>1092</v>
      </c>
      <c r="I303" s="77">
        <v>13766702</v>
      </c>
    </row>
    <row r="304" spans="1:9" x14ac:dyDescent="0.3">
      <c r="A304" s="77" t="s">
        <v>1700</v>
      </c>
      <c r="B304" s="77" t="s">
        <v>366</v>
      </c>
      <c r="C304" s="77" t="s">
        <v>1701</v>
      </c>
      <c r="D304" s="77" t="s">
        <v>1056</v>
      </c>
      <c r="E304" s="77">
        <v>0.99790000000000001</v>
      </c>
      <c r="F304" s="77">
        <v>0</v>
      </c>
      <c r="G304" s="77">
        <v>1</v>
      </c>
      <c r="H304" s="77" t="s">
        <v>1092</v>
      </c>
      <c r="I304" s="77">
        <v>15509897</v>
      </c>
    </row>
    <row r="305" spans="1:9" x14ac:dyDescent="0.3">
      <c r="A305" s="77" t="s">
        <v>1702</v>
      </c>
      <c r="B305" s="77" t="s">
        <v>368</v>
      </c>
      <c r="C305" s="77" t="s">
        <v>1703</v>
      </c>
      <c r="D305" s="77" t="s">
        <v>1056</v>
      </c>
      <c r="E305" s="77">
        <v>0.99539999999999995</v>
      </c>
      <c r="F305" s="77">
        <v>0</v>
      </c>
      <c r="G305" s="77">
        <v>0</v>
      </c>
      <c r="H305" s="77" t="s">
        <v>1092</v>
      </c>
      <c r="I305" s="77">
        <v>16212144</v>
      </c>
    </row>
    <row r="306" spans="1:9" x14ac:dyDescent="0.3">
      <c r="A306" s="77" t="s">
        <v>1704</v>
      </c>
      <c r="B306" s="77" t="s">
        <v>370</v>
      </c>
      <c r="C306" s="77" t="s">
        <v>1705</v>
      </c>
      <c r="D306" s="77" t="s">
        <v>1056</v>
      </c>
      <c r="E306" s="77">
        <v>0.99539999999999995</v>
      </c>
      <c r="F306" s="77">
        <v>0</v>
      </c>
      <c r="G306" s="77">
        <v>1</v>
      </c>
      <c r="H306" s="77" t="s">
        <v>1092</v>
      </c>
      <c r="I306" s="77">
        <v>12110099</v>
      </c>
    </row>
    <row r="307" spans="1:9" x14ac:dyDescent="0.3">
      <c r="A307" s="77" t="s">
        <v>1706</v>
      </c>
      <c r="B307" s="77" t="s">
        <v>241</v>
      </c>
      <c r="C307" s="77" t="s">
        <v>1707</v>
      </c>
      <c r="D307" s="77" t="s">
        <v>1119</v>
      </c>
      <c r="E307" s="77">
        <v>0.77249999999999996</v>
      </c>
      <c r="F307" s="77">
        <v>0</v>
      </c>
      <c r="G307" s="77">
        <v>0</v>
      </c>
      <c r="H307" s="77" t="s">
        <v>1077</v>
      </c>
      <c r="I307" s="77" t="s">
        <v>1240</v>
      </c>
    </row>
    <row r="308" spans="1:9" x14ac:dyDescent="0.3">
      <c r="A308" s="77" t="s">
        <v>1708</v>
      </c>
      <c r="B308" s="77" t="s">
        <v>199</v>
      </c>
      <c r="C308" s="77" t="s">
        <v>1709</v>
      </c>
      <c r="D308" s="77" t="s">
        <v>1060</v>
      </c>
      <c r="E308" s="77">
        <v>0.99460000000000004</v>
      </c>
      <c r="F308" s="77">
        <v>0</v>
      </c>
      <c r="G308" s="77">
        <v>0</v>
      </c>
      <c r="H308" s="77" t="s">
        <v>1092</v>
      </c>
      <c r="I308" s="77">
        <v>15509898</v>
      </c>
    </row>
    <row r="309" spans="1:9" x14ac:dyDescent="0.3">
      <c r="A309" s="77" t="s">
        <v>1710</v>
      </c>
      <c r="B309" s="77" t="s">
        <v>201</v>
      </c>
      <c r="C309" s="77" t="s">
        <v>1711</v>
      </c>
      <c r="D309" s="77" t="s">
        <v>1060</v>
      </c>
      <c r="E309" s="77">
        <v>0.997</v>
      </c>
      <c r="F309" s="77">
        <v>0</v>
      </c>
      <c r="G309" s="77">
        <v>0</v>
      </c>
      <c r="H309" s="77" t="s">
        <v>1092</v>
      </c>
      <c r="I309" s="77">
        <v>15509899</v>
      </c>
    </row>
    <row r="310" spans="1:9" x14ac:dyDescent="0.3">
      <c r="A310" s="77" t="s">
        <v>1712</v>
      </c>
      <c r="B310" s="77" t="s">
        <v>303</v>
      </c>
      <c r="C310" s="77" t="s">
        <v>1713</v>
      </c>
      <c r="D310" s="77" t="s">
        <v>1119</v>
      </c>
      <c r="E310" s="77">
        <v>0.98070000000000002</v>
      </c>
      <c r="F310" s="77">
        <v>0</v>
      </c>
      <c r="G310" s="77">
        <v>0</v>
      </c>
      <c r="H310" s="77" t="s">
        <v>1104</v>
      </c>
      <c r="I310" s="77">
        <v>53856363</v>
      </c>
    </row>
    <row r="311" spans="1:9" x14ac:dyDescent="0.3">
      <c r="A311" s="77" t="s">
        <v>1714</v>
      </c>
      <c r="B311" s="77" t="s">
        <v>372</v>
      </c>
      <c r="C311" s="77" t="s">
        <v>1715</v>
      </c>
      <c r="D311" s="77" t="s">
        <v>1119</v>
      </c>
      <c r="E311" s="77">
        <v>0.99280000000000002</v>
      </c>
      <c r="F311" s="77">
        <v>0</v>
      </c>
      <c r="G311" s="77">
        <v>1</v>
      </c>
      <c r="H311" s="77" t="s">
        <v>1092</v>
      </c>
      <c r="I311" s="77">
        <v>91810641</v>
      </c>
    </row>
    <row r="312" spans="1:9" x14ac:dyDescent="0.3">
      <c r="A312" s="77" t="s">
        <v>1716</v>
      </c>
      <c r="B312" s="77" t="s">
        <v>374</v>
      </c>
      <c r="C312" s="77" t="s">
        <v>1717</v>
      </c>
      <c r="D312" s="77" t="s">
        <v>1056</v>
      </c>
      <c r="E312" s="77">
        <v>0.98909999999999998</v>
      </c>
      <c r="F312" s="77">
        <v>0</v>
      </c>
      <c r="G312" s="77">
        <v>0</v>
      </c>
      <c r="H312" s="77" t="s">
        <v>1092</v>
      </c>
      <c r="I312" s="77">
        <v>15509892</v>
      </c>
    </row>
    <row r="313" spans="1:9" x14ac:dyDescent="0.3">
      <c r="A313" s="77" t="s">
        <v>1718</v>
      </c>
      <c r="B313" s="77" t="s">
        <v>376</v>
      </c>
      <c r="C313" s="77" t="s">
        <v>1719</v>
      </c>
      <c r="D313" s="77" t="s">
        <v>1119</v>
      </c>
      <c r="E313" s="77">
        <v>0.99870000000000003</v>
      </c>
      <c r="F313" s="77">
        <v>0</v>
      </c>
      <c r="G313" s="77">
        <v>0</v>
      </c>
      <c r="H313" s="77" t="s">
        <v>1092</v>
      </c>
      <c r="I313" s="77">
        <v>91810642</v>
      </c>
    </row>
    <row r="314" spans="1:9" x14ac:dyDescent="0.3">
      <c r="A314" s="77" t="s">
        <v>1720</v>
      </c>
      <c r="B314" s="77" t="s">
        <v>378</v>
      </c>
      <c r="C314" s="77" t="s">
        <v>1721</v>
      </c>
      <c r="D314" s="77" t="s">
        <v>1119</v>
      </c>
      <c r="E314" s="77">
        <v>0.99480000000000002</v>
      </c>
      <c r="F314" s="77">
        <v>0</v>
      </c>
      <c r="G314" s="77">
        <v>1</v>
      </c>
      <c r="H314" s="77" t="s">
        <v>1092</v>
      </c>
      <c r="I314" s="77">
        <v>85769495</v>
      </c>
    </row>
    <row r="315" spans="1:9" x14ac:dyDescent="0.3">
      <c r="A315" s="77" t="s">
        <v>1722</v>
      </c>
      <c r="B315" s="77" t="s">
        <v>307</v>
      </c>
      <c r="C315" s="77" t="s">
        <v>1723</v>
      </c>
      <c r="D315" s="77" t="s">
        <v>1119</v>
      </c>
      <c r="E315" s="77"/>
      <c r="F315" s="77">
        <v>1</v>
      </c>
      <c r="G315" s="77">
        <v>0</v>
      </c>
      <c r="H315" s="77" t="s">
        <v>1057</v>
      </c>
      <c r="I315" s="77" t="s">
        <v>1240</v>
      </c>
    </row>
    <row r="316" spans="1:9" x14ac:dyDescent="0.3">
      <c r="A316" s="77" t="s">
        <v>1724</v>
      </c>
      <c r="B316" s="77" t="s">
        <v>394</v>
      </c>
      <c r="C316" s="77" t="s">
        <v>1725</v>
      </c>
      <c r="D316" s="77" t="s">
        <v>1119</v>
      </c>
      <c r="E316" s="77">
        <v>0.99790000000000001</v>
      </c>
      <c r="F316" s="77">
        <v>0</v>
      </c>
      <c r="G316" s="77">
        <v>1</v>
      </c>
      <c r="H316" s="77" t="s">
        <v>1092</v>
      </c>
      <c r="I316" s="77">
        <v>12073153</v>
      </c>
    </row>
    <row r="317" spans="1:9" x14ac:dyDescent="0.3">
      <c r="A317" s="77" t="s">
        <v>1726</v>
      </c>
      <c r="B317" s="77" t="s">
        <v>405</v>
      </c>
      <c r="C317" s="77" t="s">
        <v>1727</v>
      </c>
      <c r="D317" s="77" t="s">
        <v>1119</v>
      </c>
      <c r="E317" s="77">
        <v>0.99709999999999999</v>
      </c>
      <c r="F317" s="77">
        <v>0</v>
      </c>
      <c r="G317" s="77">
        <v>1</v>
      </c>
      <c r="H317" s="77" t="s">
        <v>1092</v>
      </c>
      <c r="I317" s="77">
        <v>12073154</v>
      </c>
    </row>
    <row r="318" spans="1:9" x14ac:dyDescent="0.3">
      <c r="A318" s="77" t="s">
        <v>1728</v>
      </c>
      <c r="B318" s="77" t="s">
        <v>409</v>
      </c>
      <c r="C318" s="77" t="s">
        <v>1729</v>
      </c>
      <c r="D318" s="77" t="s">
        <v>1119</v>
      </c>
      <c r="E318" s="77">
        <v>0.99480000000000002</v>
      </c>
      <c r="F318" s="77">
        <v>0</v>
      </c>
      <c r="G318" s="77">
        <v>1</v>
      </c>
      <c r="H318" s="77" t="s">
        <v>1092</v>
      </c>
      <c r="I318" s="77">
        <v>13828348</v>
      </c>
    </row>
    <row r="319" spans="1:9" x14ac:dyDescent="0.3">
      <c r="A319" s="77" t="s">
        <v>1730</v>
      </c>
      <c r="B319" s="77" t="s">
        <v>419</v>
      </c>
      <c r="C319" s="77" t="s">
        <v>1731</v>
      </c>
      <c r="D319" s="77" t="s">
        <v>1119</v>
      </c>
      <c r="E319" s="77">
        <v>0.99360000000000004</v>
      </c>
      <c r="F319" s="77">
        <v>0</v>
      </c>
      <c r="G319" s="77">
        <v>1</v>
      </c>
      <c r="H319" s="77" t="s">
        <v>1092</v>
      </c>
      <c r="I319" s="77">
        <v>71359878</v>
      </c>
    </row>
    <row r="320" spans="1:9" x14ac:dyDescent="0.3">
      <c r="A320" s="77" t="s">
        <v>1732</v>
      </c>
      <c r="B320" s="77" t="s">
        <v>431</v>
      </c>
      <c r="C320" s="77" t="s">
        <v>1733</v>
      </c>
      <c r="D320" s="77" t="s">
        <v>1119</v>
      </c>
      <c r="E320" s="77">
        <v>0.99260000000000004</v>
      </c>
      <c r="F320" s="77">
        <v>0</v>
      </c>
      <c r="G320" s="77">
        <v>1</v>
      </c>
      <c r="H320" s="77" t="s">
        <v>1092</v>
      </c>
      <c r="I320" s="77">
        <v>85785801</v>
      </c>
    </row>
    <row r="321" spans="1:9" x14ac:dyDescent="0.3">
      <c r="A321" s="77" t="s">
        <v>1734</v>
      </c>
      <c r="B321" s="77" t="s">
        <v>433</v>
      </c>
      <c r="C321" s="77" t="s">
        <v>1735</v>
      </c>
      <c r="D321" s="77" t="s">
        <v>1119</v>
      </c>
      <c r="E321" s="77">
        <v>0.98839999999999995</v>
      </c>
      <c r="F321" s="77">
        <v>0</v>
      </c>
      <c r="G321" s="77">
        <v>0</v>
      </c>
      <c r="H321" s="77" t="s">
        <v>1092</v>
      </c>
      <c r="I321" s="77">
        <v>85785802</v>
      </c>
    </row>
    <row r="322" spans="1:9" x14ac:dyDescent="0.3">
      <c r="A322" s="77" t="s">
        <v>1736</v>
      </c>
      <c r="B322" s="77" t="s">
        <v>437</v>
      </c>
      <c r="C322" s="77" t="s">
        <v>1737</v>
      </c>
      <c r="D322" s="77" t="s">
        <v>1119</v>
      </c>
      <c r="E322" s="77">
        <v>0.99</v>
      </c>
      <c r="F322" s="77">
        <v>0</v>
      </c>
      <c r="G322" s="77">
        <v>1</v>
      </c>
      <c r="H322" s="77" t="s">
        <v>1092</v>
      </c>
      <c r="I322" s="77">
        <v>85785805</v>
      </c>
    </row>
    <row r="323" spans="1:9" x14ac:dyDescent="0.3">
      <c r="A323" s="77" t="s">
        <v>1738</v>
      </c>
      <c r="B323" s="77" t="s">
        <v>439</v>
      </c>
      <c r="C323" s="77" t="s">
        <v>1739</v>
      </c>
      <c r="D323" s="77" t="s">
        <v>1119</v>
      </c>
      <c r="E323" s="77">
        <v>0.97789999999999999</v>
      </c>
      <c r="F323" s="77">
        <v>0</v>
      </c>
      <c r="G323" s="77">
        <v>1</v>
      </c>
      <c r="H323" s="77" t="s">
        <v>1092</v>
      </c>
      <c r="I323" s="77">
        <v>54331028</v>
      </c>
    </row>
    <row r="324" spans="1:9" x14ac:dyDescent="0.3">
      <c r="A324" s="77" t="s">
        <v>1740</v>
      </c>
      <c r="B324" s="77" t="s">
        <v>441</v>
      </c>
      <c r="C324" s="77" t="s">
        <v>1741</v>
      </c>
      <c r="D324" s="77" t="s">
        <v>1119</v>
      </c>
      <c r="E324" s="77">
        <v>0.99729999999999996</v>
      </c>
      <c r="F324" s="77">
        <v>0</v>
      </c>
      <c r="G324" s="77">
        <v>1</v>
      </c>
      <c r="H324" s="77" t="s">
        <v>1092</v>
      </c>
      <c r="I324" s="77">
        <v>12073148</v>
      </c>
    </row>
    <row r="325" spans="1:9" x14ac:dyDescent="0.3">
      <c r="A325" s="77" t="s">
        <v>1742</v>
      </c>
      <c r="B325" s="77" t="s">
        <v>443</v>
      </c>
      <c r="C325" s="77" t="s">
        <v>1743</v>
      </c>
      <c r="D325" s="77" t="s">
        <v>1119</v>
      </c>
      <c r="E325" s="77">
        <v>0.99709999999999999</v>
      </c>
      <c r="F325" s="77">
        <v>0</v>
      </c>
      <c r="G325" s="77">
        <v>1</v>
      </c>
      <c r="H325" s="77" t="s">
        <v>1092</v>
      </c>
      <c r="I325" s="77">
        <v>85785808</v>
      </c>
    </row>
    <row r="326" spans="1:9" x14ac:dyDescent="0.3">
      <c r="A326" s="77" t="s">
        <v>1744</v>
      </c>
      <c r="B326" s="77" t="s">
        <v>445</v>
      </c>
      <c r="C326" s="77" t="s">
        <v>1745</v>
      </c>
      <c r="D326" s="77" t="s">
        <v>1056</v>
      </c>
      <c r="E326" s="77">
        <v>0.99539999999999995</v>
      </c>
      <c r="F326" s="77">
        <v>0</v>
      </c>
      <c r="G326" s="77">
        <v>0</v>
      </c>
      <c r="H326" s="77" t="s">
        <v>1092</v>
      </c>
      <c r="I326" s="77">
        <v>36160</v>
      </c>
    </row>
    <row r="327" spans="1:9" x14ac:dyDescent="0.3">
      <c r="A327" s="77" t="s">
        <v>1746</v>
      </c>
      <c r="B327" s="77" t="s">
        <v>447</v>
      </c>
      <c r="C327" s="77" t="s">
        <v>1747</v>
      </c>
      <c r="D327" s="77" t="s">
        <v>1119</v>
      </c>
      <c r="E327" s="77">
        <v>0.96879999999999999</v>
      </c>
      <c r="F327" s="77">
        <v>0</v>
      </c>
      <c r="G327" s="77">
        <v>1</v>
      </c>
      <c r="H327" s="77" t="s">
        <v>1092</v>
      </c>
      <c r="I327" s="77">
        <v>71359877</v>
      </c>
    </row>
    <row r="328" spans="1:9" x14ac:dyDescent="0.3">
      <c r="A328" s="77" t="s">
        <v>1748</v>
      </c>
      <c r="B328" s="77" t="s">
        <v>449</v>
      </c>
      <c r="C328" s="77" t="s">
        <v>1749</v>
      </c>
      <c r="D328" s="77" t="s">
        <v>1119</v>
      </c>
      <c r="E328" s="77">
        <v>0.98619999999999997</v>
      </c>
      <c r="F328" s="77">
        <v>0</v>
      </c>
      <c r="G328" s="77">
        <v>1</v>
      </c>
      <c r="H328" s="77" t="s">
        <v>1092</v>
      </c>
      <c r="I328" s="77">
        <v>18769358</v>
      </c>
    </row>
    <row r="329" spans="1:9" x14ac:dyDescent="0.3">
      <c r="A329" s="77" t="s">
        <v>1750</v>
      </c>
      <c r="B329" s="77" t="s">
        <v>452</v>
      </c>
      <c r="C329" s="77" t="s">
        <v>1751</v>
      </c>
      <c r="D329" s="77" t="s">
        <v>1119</v>
      </c>
      <c r="E329" s="77">
        <v>0.99180000000000001</v>
      </c>
      <c r="F329" s="77">
        <v>0</v>
      </c>
      <c r="G329" s="77">
        <v>1</v>
      </c>
      <c r="H329" s="77" t="s">
        <v>1092</v>
      </c>
      <c r="I329" s="77">
        <v>85785814</v>
      </c>
    </row>
    <row r="330" spans="1:9" x14ac:dyDescent="0.3">
      <c r="A330" s="77" t="s">
        <v>1752</v>
      </c>
      <c r="B330" s="77" t="s">
        <v>465</v>
      </c>
      <c r="C330" s="77" t="s">
        <v>1753</v>
      </c>
      <c r="D330" s="77" t="s">
        <v>1056</v>
      </c>
      <c r="E330" s="77">
        <v>0.99080000000000001</v>
      </c>
      <c r="F330" s="77">
        <v>0</v>
      </c>
      <c r="G330" s="77">
        <v>0</v>
      </c>
      <c r="H330" s="77" t="s">
        <v>1092</v>
      </c>
      <c r="I330" s="77">
        <v>15509896</v>
      </c>
    </row>
    <row r="331" spans="1:9" x14ac:dyDescent="0.3">
      <c r="A331" s="77" t="s">
        <v>1754</v>
      </c>
      <c r="B331" s="77" t="s">
        <v>467</v>
      </c>
      <c r="C331" s="77" t="s">
        <v>1755</v>
      </c>
      <c r="D331" s="77" t="s">
        <v>1119</v>
      </c>
      <c r="E331" s="77">
        <v>0.99709999999999999</v>
      </c>
      <c r="F331" s="77">
        <v>0</v>
      </c>
      <c r="G331" s="77">
        <v>1</v>
      </c>
      <c r="H331" s="77" t="s">
        <v>1092</v>
      </c>
      <c r="I331" s="77">
        <v>85794401</v>
      </c>
    </row>
    <row r="332" spans="1:9" x14ac:dyDescent="0.3">
      <c r="A332" s="77" t="s">
        <v>1756</v>
      </c>
      <c r="B332" s="77" t="s">
        <v>471</v>
      </c>
      <c r="C332" s="77" t="s">
        <v>1757</v>
      </c>
      <c r="D332" s="77" t="s">
        <v>1056</v>
      </c>
      <c r="E332" s="77">
        <v>0.99480000000000002</v>
      </c>
      <c r="F332" s="77">
        <v>0</v>
      </c>
      <c r="G332" s="77">
        <v>1</v>
      </c>
      <c r="H332" s="77" t="s">
        <v>1092</v>
      </c>
      <c r="I332" s="77">
        <v>71363340</v>
      </c>
    </row>
    <row r="333" spans="1:9" x14ac:dyDescent="0.3">
      <c r="A333" s="77" t="s">
        <v>1758</v>
      </c>
      <c r="B333" s="77" t="s">
        <v>473</v>
      </c>
      <c r="C333" s="77" t="s">
        <v>1759</v>
      </c>
      <c r="D333" s="77" t="s">
        <v>1119</v>
      </c>
      <c r="E333" s="77">
        <v>0.99539999999999995</v>
      </c>
      <c r="F333" s="77">
        <v>0</v>
      </c>
      <c r="G333" s="77">
        <v>1</v>
      </c>
      <c r="H333" s="77" t="s">
        <v>1092</v>
      </c>
      <c r="I333" s="77">
        <v>71362095</v>
      </c>
    </row>
    <row r="334" spans="1:9" x14ac:dyDescent="0.3">
      <c r="A334" s="77" t="s">
        <v>1760</v>
      </c>
      <c r="B334" s="77" t="s">
        <v>475</v>
      </c>
      <c r="C334" s="77" t="s">
        <v>1761</v>
      </c>
      <c r="D334" s="77" t="s">
        <v>1119</v>
      </c>
      <c r="E334" s="77">
        <v>0.99539999999999995</v>
      </c>
      <c r="F334" s="77">
        <v>0</v>
      </c>
      <c r="G334" s="77">
        <v>1</v>
      </c>
      <c r="H334" s="77" t="s">
        <v>1092</v>
      </c>
      <c r="I334" s="77">
        <v>71362056</v>
      </c>
    </row>
    <row r="335" spans="1:9" x14ac:dyDescent="0.3">
      <c r="A335" s="77" t="s">
        <v>1762</v>
      </c>
      <c r="B335" s="77" t="s">
        <v>477</v>
      </c>
      <c r="C335" s="77" t="s">
        <v>1763</v>
      </c>
      <c r="D335" s="77" t="s">
        <v>1119</v>
      </c>
      <c r="E335" s="77">
        <v>0.96879999999999999</v>
      </c>
      <c r="F335" s="77">
        <v>0</v>
      </c>
      <c r="G335" s="77">
        <v>1</v>
      </c>
      <c r="H335" s="77" t="s">
        <v>1092</v>
      </c>
      <c r="I335" s="77">
        <v>85816924</v>
      </c>
    </row>
    <row r="336" spans="1:9" x14ac:dyDescent="0.3">
      <c r="A336" s="77" t="s">
        <v>1764</v>
      </c>
      <c r="B336" s="77" t="s">
        <v>479</v>
      </c>
      <c r="C336" s="77" t="s">
        <v>1765</v>
      </c>
      <c r="D336" s="77" t="s">
        <v>1119</v>
      </c>
      <c r="E336" s="77">
        <v>0.95289999999999997</v>
      </c>
      <c r="F336" s="77">
        <v>0</v>
      </c>
      <c r="G336" s="77">
        <v>1</v>
      </c>
      <c r="H336" s="77" t="s">
        <v>1092</v>
      </c>
      <c r="I336" s="77">
        <v>71362053</v>
      </c>
    </row>
    <row r="337" spans="1:9" x14ac:dyDescent="0.3">
      <c r="A337" s="77" t="s">
        <v>1766</v>
      </c>
      <c r="B337" s="77" t="s">
        <v>481</v>
      </c>
      <c r="C337" s="77" t="s">
        <v>1767</v>
      </c>
      <c r="D337" s="77" t="s">
        <v>1119</v>
      </c>
      <c r="E337" s="77">
        <v>0.99480000000000002</v>
      </c>
      <c r="F337" s="77">
        <v>0</v>
      </c>
      <c r="G337" s="77">
        <v>1</v>
      </c>
      <c r="H337" s="77" t="s">
        <v>1092</v>
      </c>
      <c r="I337" s="77">
        <v>85816926</v>
      </c>
    </row>
    <row r="338" spans="1:9" x14ac:dyDescent="0.3">
      <c r="A338" s="77" t="s">
        <v>1768</v>
      </c>
      <c r="B338" s="77" t="s">
        <v>483</v>
      </c>
      <c r="C338" s="77" t="s">
        <v>1769</v>
      </c>
      <c r="D338" s="77" t="s">
        <v>1119</v>
      </c>
      <c r="E338" s="77">
        <v>0.997</v>
      </c>
      <c r="F338" s="77">
        <v>0</v>
      </c>
      <c r="G338" s="77">
        <v>1</v>
      </c>
      <c r="H338" s="77" t="s">
        <v>1092</v>
      </c>
      <c r="I338" s="77">
        <v>85816927</v>
      </c>
    </row>
    <row r="339" spans="1:9" x14ac:dyDescent="0.3">
      <c r="A339" s="77" t="s">
        <v>1770</v>
      </c>
      <c r="B339" s="77" t="s">
        <v>485</v>
      </c>
      <c r="C339" s="77" t="s">
        <v>1771</v>
      </c>
      <c r="D339" s="77" t="s">
        <v>1119</v>
      </c>
      <c r="E339" s="77">
        <v>0.98839999999999995</v>
      </c>
      <c r="F339" s="77">
        <v>0</v>
      </c>
      <c r="G339" s="77">
        <v>1</v>
      </c>
      <c r="H339" s="77" t="s">
        <v>1092</v>
      </c>
      <c r="I339" s="77">
        <v>71361921</v>
      </c>
    </row>
    <row r="340" spans="1:9" x14ac:dyDescent="0.3">
      <c r="A340" s="77" t="s">
        <v>1772</v>
      </c>
      <c r="B340" s="77" t="s">
        <v>487</v>
      </c>
      <c r="C340" s="77" t="s">
        <v>1773</v>
      </c>
      <c r="D340" s="77" t="s">
        <v>1056</v>
      </c>
      <c r="E340" s="77">
        <v>0.99539999999999995</v>
      </c>
      <c r="F340" s="77">
        <v>0</v>
      </c>
      <c r="G340" s="77">
        <v>0</v>
      </c>
      <c r="H340" s="77" t="s">
        <v>1092</v>
      </c>
      <c r="I340" s="77">
        <v>14149410</v>
      </c>
    </row>
    <row r="341" spans="1:9" x14ac:dyDescent="0.3">
      <c r="A341" s="77" t="s">
        <v>1774</v>
      </c>
      <c r="B341" s="77" t="s">
        <v>489</v>
      </c>
      <c r="C341" s="77" t="s">
        <v>1775</v>
      </c>
      <c r="D341" s="77" t="s">
        <v>1056</v>
      </c>
      <c r="E341" s="77">
        <v>0.99539999999999995</v>
      </c>
      <c r="F341" s="77">
        <v>0</v>
      </c>
      <c r="G341" s="77">
        <v>0</v>
      </c>
      <c r="H341" s="77" t="s">
        <v>1092</v>
      </c>
      <c r="I341" s="77">
        <v>11018364</v>
      </c>
    </row>
    <row r="342" spans="1:9" x14ac:dyDescent="0.3">
      <c r="A342" s="77" t="s">
        <v>1776</v>
      </c>
      <c r="B342" s="77" t="s">
        <v>491</v>
      </c>
      <c r="C342" s="77" t="s">
        <v>1777</v>
      </c>
      <c r="D342" s="77" t="s">
        <v>1119</v>
      </c>
      <c r="E342" s="77">
        <v>0.997</v>
      </c>
      <c r="F342" s="77">
        <v>0</v>
      </c>
      <c r="G342" s="77">
        <v>1</v>
      </c>
      <c r="H342" s="77" t="s">
        <v>1092</v>
      </c>
      <c r="I342" s="77">
        <v>85823923</v>
      </c>
    </row>
    <row r="343" spans="1:9" x14ac:dyDescent="0.3">
      <c r="A343" s="77" t="s">
        <v>1778</v>
      </c>
      <c r="B343" s="77" t="s">
        <v>493</v>
      </c>
      <c r="C343" s="77" t="s">
        <v>1779</v>
      </c>
      <c r="D343" s="77" t="s">
        <v>1119</v>
      </c>
      <c r="E343" s="77">
        <v>0.98170000000000002</v>
      </c>
      <c r="F343" s="77">
        <v>0</v>
      </c>
      <c r="G343" s="77">
        <v>1</v>
      </c>
      <c r="H343" s="77" t="s">
        <v>1092</v>
      </c>
      <c r="I343" s="77">
        <v>86208485</v>
      </c>
    </row>
    <row r="344" spans="1:9" x14ac:dyDescent="0.3">
      <c r="A344" s="77" t="s">
        <v>1780</v>
      </c>
      <c r="B344" s="77" t="s">
        <v>495</v>
      </c>
      <c r="C344" s="77" t="s">
        <v>1781</v>
      </c>
      <c r="D344" s="77" t="s">
        <v>1119</v>
      </c>
      <c r="E344" s="77">
        <v>0.99280000000000002</v>
      </c>
      <c r="F344" s="77">
        <v>0</v>
      </c>
      <c r="G344" s="77">
        <v>1</v>
      </c>
      <c r="H344" s="77" t="s">
        <v>1092</v>
      </c>
      <c r="I344" s="77">
        <v>86208486</v>
      </c>
    </row>
    <row r="345" spans="1:9" x14ac:dyDescent="0.3">
      <c r="A345" s="77" t="s">
        <v>1782</v>
      </c>
      <c r="B345" s="77" t="s">
        <v>497</v>
      </c>
      <c r="C345" s="77" t="s">
        <v>1783</v>
      </c>
      <c r="D345" s="77" t="s">
        <v>1119</v>
      </c>
      <c r="E345" s="77">
        <v>0.99360000000000004</v>
      </c>
      <c r="F345" s="77">
        <v>0</v>
      </c>
      <c r="G345" s="77">
        <v>1</v>
      </c>
      <c r="H345" s="77" t="s">
        <v>1092</v>
      </c>
      <c r="I345" s="77">
        <v>86208487</v>
      </c>
    </row>
    <row r="346" spans="1:9" x14ac:dyDescent="0.3">
      <c r="A346" s="77" t="s">
        <v>1784</v>
      </c>
      <c r="B346" s="77" t="s">
        <v>499</v>
      </c>
      <c r="C346" s="77" t="s">
        <v>1785</v>
      </c>
      <c r="D346" s="77" t="s">
        <v>1119</v>
      </c>
      <c r="E346" s="77">
        <v>0.99450000000000005</v>
      </c>
      <c r="F346" s="77">
        <v>0</v>
      </c>
      <c r="G346" s="77">
        <v>0</v>
      </c>
      <c r="H346" s="77" t="s">
        <v>1092</v>
      </c>
      <c r="I346" s="77">
        <v>86208488</v>
      </c>
    </row>
    <row r="347" spans="1:9" x14ac:dyDescent="0.3">
      <c r="A347" s="77" t="s">
        <v>1786</v>
      </c>
      <c r="B347" s="77" t="s">
        <v>501</v>
      </c>
      <c r="C347" s="77" t="s">
        <v>1787</v>
      </c>
      <c r="D347" s="77" t="s">
        <v>1119</v>
      </c>
      <c r="E347" s="77">
        <v>0.99180000000000001</v>
      </c>
      <c r="F347" s="77">
        <v>0</v>
      </c>
      <c r="G347" s="77">
        <v>1</v>
      </c>
      <c r="H347" s="77" t="s">
        <v>1092</v>
      </c>
      <c r="I347" s="77">
        <v>86208489</v>
      </c>
    </row>
    <row r="348" spans="1:9" x14ac:dyDescent="0.3">
      <c r="A348" s="77" t="s">
        <v>1788</v>
      </c>
      <c r="B348" s="77" t="s">
        <v>503</v>
      </c>
      <c r="C348" s="77" t="s">
        <v>1789</v>
      </c>
      <c r="D348" s="77" t="s">
        <v>1119</v>
      </c>
      <c r="E348" s="77">
        <v>0.98109999999999997</v>
      </c>
      <c r="F348" s="77">
        <v>0</v>
      </c>
      <c r="G348" s="77">
        <v>1</v>
      </c>
      <c r="H348" s="77" t="s">
        <v>1092</v>
      </c>
      <c r="I348" s="77">
        <v>86208490</v>
      </c>
    </row>
    <row r="349" spans="1:9" x14ac:dyDescent="0.3">
      <c r="A349" s="77" t="s">
        <v>1790</v>
      </c>
      <c r="B349" s="77" t="s">
        <v>505</v>
      </c>
      <c r="C349" s="77" t="s">
        <v>1791</v>
      </c>
      <c r="D349" s="77" t="s">
        <v>1119</v>
      </c>
      <c r="E349" s="77">
        <v>0.99180000000000001</v>
      </c>
      <c r="F349" s="77">
        <v>0</v>
      </c>
      <c r="G349" s="77">
        <v>1</v>
      </c>
      <c r="H349" s="77" t="s">
        <v>1092</v>
      </c>
      <c r="I349" s="77">
        <v>86208493</v>
      </c>
    </row>
    <row r="350" spans="1:9" x14ac:dyDescent="0.3">
      <c r="A350" s="77" t="s">
        <v>1792</v>
      </c>
      <c r="B350" s="77" t="s">
        <v>507</v>
      </c>
      <c r="C350" s="77" t="s">
        <v>1793</v>
      </c>
      <c r="D350" s="77" t="s">
        <v>1119</v>
      </c>
      <c r="E350" s="77">
        <v>0.99539999999999995</v>
      </c>
      <c r="F350" s="77">
        <v>0</v>
      </c>
      <c r="G350" s="77">
        <v>1</v>
      </c>
      <c r="H350" s="77" t="s">
        <v>1092</v>
      </c>
      <c r="I350" s="77">
        <v>86208494</v>
      </c>
    </row>
    <row r="351" spans="1:9" x14ac:dyDescent="0.3">
      <c r="A351" s="77" t="s">
        <v>1794</v>
      </c>
      <c r="B351" s="77" t="s">
        <v>509</v>
      </c>
      <c r="C351" s="77" t="s">
        <v>1795</v>
      </c>
      <c r="D351" s="77" t="s">
        <v>1119</v>
      </c>
      <c r="E351" s="77">
        <v>0.99550000000000005</v>
      </c>
      <c r="F351" s="77">
        <v>0</v>
      </c>
      <c r="G351" s="77">
        <v>1</v>
      </c>
      <c r="H351" s="77" t="s">
        <v>1092</v>
      </c>
      <c r="I351" s="77">
        <v>86208495</v>
      </c>
    </row>
    <row r="352" spans="1:9" x14ac:dyDescent="0.3">
      <c r="A352" s="77" t="s">
        <v>1796</v>
      </c>
      <c r="B352" s="77" t="s">
        <v>511</v>
      </c>
      <c r="C352" s="77" t="s">
        <v>1797</v>
      </c>
      <c r="D352" s="77" t="s">
        <v>1119</v>
      </c>
      <c r="E352" s="77">
        <v>0.96879999999999999</v>
      </c>
      <c r="F352" s="77">
        <v>0</v>
      </c>
      <c r="G352" s="77">
        <v>1</v>
      </c>
      <c r="H352" s="77" t="s">
        <v>1092</v>
      </c>
      <c r="I352" s="77">
        <v>19792406</v>
      </c>
    </row>
    <row r="353" spans="1:9" x14ac:dyDescent="0.3">
      <c r="A353" s="77" t="s">
        <v>1798</v>
      </c>
      <c r="B353" s="77" t="s">
        <v>513</v>
      </c>
      <c r="C353" s="77" t="s">
        <v>1799</v>
      </c>
      <c r="D353" s="77" t="s">
        <v>1119</v>
      </c>
      <c r="E353" s="77">
        <v>0.99129999999999996</v>
      </c>
      <c r="F353" s="77">
        <v>0</v>
      </c>
      <c r="G353" s="77">
        <v>1</v>
      </c>
      <c r="H353" s="77" t="s">
        <v>1092</v>
      </c>
      <c r="I353" s="77">
        <v>86208496</v>
      </c>
    </row>
    <row r="354" spans="1:9" x14ac:dyDescent="0.3">
      <c r="A354" s="77" t="s">
        <v>1800</v>
      </c>
      <c r="B354" s="77" t="s">
        <v>515</v>
      </c>
      <c r="C354" s="77" t="s">
        <v>1801</v>
      </c>
      <c r="D354" s="77" t="s">
        <v>1119</v>
      </c>
      <c r="E354" s="77">
        <v>0.98770000000000002</v>
      </c>
      <c r="F354" s="77">
        <v>0</v>
      </c>
      <c r="G354" s="77">
        <v>1</v>
      </c>
      <c r="H354" s="77" t="s">
        <v>1092</v>
      </c>
      <c r="I354" s="77">
        <v>13828345</v>
      </c>
    </row>
    <row r="355" spans="1:9" x14ac:dyDescent="0.3">
      <c r="A355" s="77" t="s">
        <v>1802</v>
      </c>
      <c r="B355" s="77" t="s">
        <v>517</v>
      </c>
      <c r="C355" s="77" t="s">
        <v>1803</v>
      </c>
      <c r="D355" s="77" t="s">
        <v>1119</v>
      </c>
      <c r="E355" s="77">
        <v>0.99709999999999999</v>
      </c>
      <c r="F355" s="77">
        <v>0</v>
      </c>
      <c r="G355" s="77">
        <v>1</v>
      </c>
      <c r="H355" s="77" t="s">
        <v>1092</v>
      </c>
      <c r="I355" s="77">
        <v>22833475</v>
      </c>
    </row>
    <row r="356" spans="1:9" x14ac:dyDescent="0.3">
      <c r="A356" s="77" t="s">
        <v>1804</v>
      </c>
      <c r="B356" s="77" t="s">
        <v>519</v>
      </c>
      <c r="C356" s="77" t="s">
        <v>1805</v>
      </c>
      <c r="D356" s="77" t="s">
        <v>1119</v>
      </c>
      <c r="E356" s="77">
        <v>0.98170000000000002</v>
      </c>
      <c r="F356" s="77">
        <v>0</v>
      </c>
      <c r="G356" s="77">
        <v>1</v>
      </c>
      <c r="H356" s="77" t="s">
        <v>1092</v>
      </c>
      <c r="I356" s="77">
        <v>86208498</v>
      </c>
    </row>
    <row r="357" spans="1:9" x14ac:dyDescent="0.3">
      <c r="A357" s="77" t="s">
        <v>1806</v>
      </c>
      <c r="B357" s="77" t="s">
        <v>521</v>
      </c>
      <c r="C357" s="77" t="s">
        <v>1807</v>
      </c>
      <c r="D357" s="77" t="s">
        <v>1119</v>
      </c>
      <c r="E357" s="77">
        <v>0.99539999999999995</v>
      </c>
      <c r="F357" s="77">
        <v>0</v>
      </c>
      <c r="G357" s="77">
        <v>1</v>
      </c>
      <c r="H357" s="77" t="s">
        <v>1092</v>
      </c>
      <c r="I357" s="77">
        <v>86208500</v>
      </c>
    </row>
    <row r="358" spans="1:9" x14ac:dyDescent="0.3">
      <c r="A358" s="77" t="s">
        <v>1808</v>
      </c>
      <c r="B358" s="77" t="s">
        <v>523</v>
      </c>
      <c r="C358" s="77" t="s">
        <v>1809</v>
      </c>
      <c r="D358" s="77" t="s">
        <v>1119</v>
      </c>
      <c r="E358" s="77">
        <v>0.99180000000000001</v>
      </c>
      <c r="F358" s="77">
        <v>0</v>
      </c>
      <c r="G358" s="77">
        <v>1</v>
      </c>
      <c r="H358" s="77" t="s">
        <v>1092</v>
      </c>
      <c r="I358" s="77">
        <v>86208501</v>
      </c>
    </row>
    <row r="359" spans="1:9" x14ac:dyDescent="0.3">
      <c r="A359" s="77" t="s">
        <v>1810</v>
      </c>
      <c r="B359" s="77" t="s">
        <v>525</v>
      </c>
      <c r="C359" s="77" t="s">
        <v>1811</v>
      </c>
      <c r="D359" s="77" t="s">
        <v>1119</v>
      </c>
      <c r="E359" s="77">
        <v>0.99709999999999999</v>
      </c>
      <c r="F359" s="77">
        <v>0</v>
      </c>
      <c r="G359" s="77">
        <v>1</v>
      </c>
      <c r="H359" s="77" t="s">
        <v>1092</v>
      </c>
      <c r="I359" s="77">
        <v>38386</v>
      </c>
    </row>
    <row r="360" spans="1:9" x14ac:dyDescent="0.3">
      <c r="A360" s="77" t="s">
        <v>1812</v>
      </c>
      <c r="B360" s="77" t="s">
        <v>527</v>
      </c>
      <c r="C360" s="77" t="s">
        <v>1813</v>
      </c>
      <c r="D360" s="77" t="s">
        <v>1119</v>
      </c>
      <c r="E360" s="77">
        <v>0.99529999999999996</v>
      </c>
      <c r="F360" s="77">
        <v>0</v>
      </c>
      <c r="G360" s="77">
        <v>1</v>
      </c>
      <c r="H360" s="77" t="s">
        <v>1092</v>
      </c>
      <c r="I360" s="77">
        <v>13766701</v>
      </c>
    </row>
    <row r="361" spans="1:9" x14ac:dyDescent="0.3">
      <c r="A361" s="77" t="s">
        <v>1814</v>
      </c>
      <c r="B361" s="77" t="s">
        <v>529</v>
      </c>
      <c r="C361" s="77" t="s">
        <v>1815</v>
      </c>
      <c r="D361" s="77" t="s">
        <v>1119</v>
      </c>
      <c r="E361" s="77">
        <v>0.997</v>
      </c>
      <c r="F361" s="77">
        <v>0</v>
      </c>
      <c r="G361" s="77">
        <v>1</v>
      </c>
      <c r="H361" s="77" t="s">
        <v>1092</v>
      </c>
      <c r="I361" s="77">
        <v>86208503</v>
      </c>
    </row>
    <row r="362" spans="1:9" x14ac:dyDescent="0.3">
      <c r="A362" s="77" t="s">
        <v>1816</v>
      </c>
      <c r="B362" s="77" t="s">
        <v>531</v>
      </c>
      <c r="C362" s="77" t="s">
        <v>1817</v>
      </c>
      <c r="D362" s="77" t="s">
        <v>1119</v>
      </c>
      <c r="E362" s="77">
        <v>0.98839999999999995</v>
      </c>
      <c r="F362" s="77">
        <v>0</v>
      </c>
      <c r="G362" s="77">
        <v>1</v>
      </c>
      <c r="H362" s="77" t="s">
        <v>1092</v>
      </c>
      <c r="I362" s="77">
        <v>86208505</v>
      </c>
    </row>
    <row r="363" spans="1:9" x14ac:dyDescent="0.3">
      <c r="A363" s="77" t="s">
        <v>1818</v>
      </c>
      <c r="B363" s="77" t="s">
        <v>533</v>
      </c>
      <c r="C363" s="77" t="s">
        <v>1819</v>
      </c>
      <c r="D363" s="77" t="s">
        <v>1119</v>
      </c>
      <c r="E363" s="77">
        <v>0.98839999999999995</v>
      </c>
      <c r="F363" s="77">
        <v>0</v>
      </c>
      <c r="G363" s="77">
        <v>1</v>
      </c>
      <c r="H363" s="77" t="s">
        <v>1092</v>
      </c>
      <c r="I363" s="77">
        <v>86208507</v>
      </c>
    </row>
    <row r="364" spans="1:9" x14ac:dyDescent="0.3">
      <c r="A364" s="77" t="s">
        <v>1820</v>
      </c>
      <c r="B364" s="77" t="s">
        <v>535</v>
      </c>
      <c r="C364" s="77" t="s">
        <v>1821</v>
      </c>
      <c r="D364" s="77" t="s">
        <v>1119</v>
      </c>
      <c r="E364" s="77">
        <v>0.99280000000000002</v>
      </c>
      <c r="F364" s="77">
        <v>0</v>
      </c>
      <c r="G364" s="77">
        <v>1</v>
      </c>
      <c r="H364" s="77" t="s">
        <v>1092</v>
      </c>
      <c r="I364" s="77">
        <v>86208508</v>
      </c>
    </row>
    <row r="365" spans="1:9" x14ac:dyDescent="0.3">
      <c r="A365" s="77" t="s">
        <v>1822</v>
      </c>
      <c r="B365" s="77" t="s">
        <v>537</v>
      </c>
      <c r="C365" s="77" t="s">
        <v>1823</v>
      </c>
      <c r="D365" s="77" t="s">
        <v>1119</v>
      </c>
      <c r="E365" s="77">
        <v>0.98839999999999995</v>
      </c>
      <c r="F365" s="77">
        <v>0</v>
      </c>
      <c r="G365" s="77">
        <v>1</v>
      </c>
      <c r="H365" s="77" t="s">
        <v>1092</v>
      </c>
      <c r="I365" s="77">
        <v>86208509</v>
      </c>
    </row>
    <row r="366" spans="1:9" x14ac:dyDescent="0.3">
      <c r="A366" s="77" t="s">
        <v>1824</v>
      </c>
      <c r="B366" s="77" t="s">
        <v>539</v>
      </c>
      <c r="C366" s="77" t="s">
        <v>1825</v>
      </c>
      <c r="D366" s="77" t="s">
        <v>1119</v>
      </c>
      <c r="E366" s="77">
        <v>0.99199999999999999</v>
      </c>
      <c r="F366" s="77">
        <v>0</v>
      </c>
      <c r="G366" s="77">
        <v>1</v>
      </c>
      <c r="H366" s="77" t="s">
        <v>1092</v>
      </c>
      <c r="I366" s="77">
        <v>86208510</v>
      </c>
    </row>
    <row r="367" spans="1:9" x14ac:dyDescent="0.3">
      <c r="A367" s="77" t="s">
        <v>1826</v>
      </c>
      <c r="B367" s="77" t="s">
        <v>541</v>
      </c>
      <c r="C367" s="77" t="s">
        <v>1827</v>
      </c>
      <c r="D367" s="77" t="s">
        <v>1119</v>
      </c>
      <c r="E367" s="77">
        <v>0.97519999999999996</v>
      </c>
      <c r="F367" s="77">
        <v>0</v>
      </c>
      <c r="G367" s="77">
        <v>1</v>
      </c>
      <c r="H367" s="77" t="s">
        <v>1092</v>
      </c>
      <c r="I367" s="77">
        <v>86208511</v>
      </c>
    </row>
    <row r="368" spans="1:9" x14ac:dyDescent="0.3">
      <c r="A368" s="77" t="s">
        <v>1828</v>
      </c>
      <c r="B368" s="77" t="s">
        <v>543</v>
      </c>
      <c r="C368" s="77" t="s">
        <v>1829</v>
      </c>
      <c r="D368" s="77" t="s">
        <v>1119</v>
      </c>
      <c r="E368" s="77">
        <v>0.99129999999999996</v>
      </c>
      <c r="F368" s="77">
        <v>0</v>
      </c>
      <c r="G368" s="77">
        <v>1</v>
      </c>
      <c r="H368" s="77" t="s">
        <v>1092</v>
      </c>
      <c r="I368" s="77">
        <v>86208512</v>
      </c>
    </row>
    <row r="369" spans="1:9" x14ac:dyDescent="0.3">
      <c r="A369" s="77" t="s">
        <v>1830</v>
      </c>
      <c r="B369" s="77" t="s">
        <v>545</v>
      </c>
      <c r="C369" s="77" t="s">
        <v>1831</v>
      </c>
      <c r="D369" s="77" t="s">
        <v>1119</v>
      </c>
      <c r="E369" s="77">
        <v>0.99360000000000004</v>
      </c>
      <c r="F369" s="77">
        <v>0</v>
      </c>
      <c r="G369" s="77">
        <v>1</v>
      </c>
      <c r="H369" s="77" t="s">
        <v>1092</v>
      </c>
      <c r="I369" s="77">
        <v>86208513</v>
      </c>
    </row>
    <row r="370" spans="1:9" x14ac:dyDescent="0.3">
      <c r="A370" s="77" t="s">
        <v>1832</v>
      </c>
      <c r="B370" s="77" t="s">
        <v>547</v>
      </c>
      <c r="C370" s="77" t="s">
        <v>1833</v>
      </c>
      <c r="D370" s="77" t="s">
        <v>1119</v>
      </c>
      <c r="E370" s="77">
        <v>0.98839999999999995</v>
      </c>
      <c r="F370" s="77">
        <v>0</v>
      </c>
      <c r="G370" s="77">
        <v>0</v>
      </c>
      <c r="H370" s="77" t="s">
        <v>1092</v>
      </c>
      <c r="I370" s="77">
        <v>86208514</v>
      </c>
    </row>
    <row r="371" spans="1:9" x14ac:dyDescent="0.3">
      <c r="A371" s="77" t="s">
        <v>1834</v>
      </c>
      <c r="B371" s="77" t="s">
        <v>549</v>
      </c>
      <c r="C371" s="77" t="s">
        <v>1835</v>
      </c>
      <c r="D371" s="77" t="s">
        <v>1119</v>
      </c>
      <c r="E371" s="77">
        <v>0.99709999999999999</v>
      </c>
      <c r="F371" s="77">
        <v>0</v>
      </c>
      <c r="G371" s="77">
        <v>1</v>
      </c>
      <c r="H371" s="77" t="s">
        <v>1092</v>
      </c>
      <c r="I371" s="77">
        <v>86208515</v>
      </c>
    </row>
    <row r="372" spans="1:9" x14ac:dyDescent="0.3">
      <c r="A372" s="77" t="s">
        <v>1836</v>
      </c>
      <c r="B372" s="77" t="s">
        <v>551</v>
      </c>
      <c r="C372" s="77" t="s">
        <v>1837</v>
      </c>
      <c r="D372" s="77" t="s">
        <v>1119</v>
      </c>
      <c r="E372" s="77">
        <v>0.99080000000000001</v>
      </c>
      <c r="F372" s="77">
        <v>0</v>
      </c>
      <c r="G372" s="77">
        <v>1</v>
      </c>
      <c r="H372" s="77" t="s">
        <v>1092</v>
      </c>
      <c r="I372" s="77">
        <v>86208517</v>
      </c>
    </row>
    <row r="373" spans="1:9" x14ac:dyDescent="0.3">
      <c r="A373" s="77" t="s">
        <v>1838</v>
      </c>
      <c r="B373" s="77" t="s">
        <v>553</v>
      </c>
      <c r="C373" s="77" t="s">
        <v>1839</v>
      </c>
      <c r="D373" s="77" t="s">
        <v>1119</v>
      </c>
      <c r="E373" s="77">
        <v>0.9788</v>
      </c>
      <c r="F373" s="77">
        <v>0</v>
      </c>
      <c r="G373" s="77">
        <v>1</v>
      </c>
      <c r="H373" s="77" t="s">
        <v>1092</v>
      </c>
      <c r="I373" s="77">
        <v>86208519</v>
      </c>
    </row>
    <row r="374" spans="1:9" x14ac:dyDescent="0.3">
      <c r="A374" s="77" t="s">
        <v>1840</v>
      </c>
      <c r="B374" s="77" t="s">
        <v>555</v>
      </c>
      <c r="C374" s="77" t="s">
        <v>1841</v>
      </c>
      <c r="D374" s="77" t="s">
        <v>1119</v>
      </c>
      <c r="E374" s="77">
        <v>0.99080000000000001</v>
      </c>
      <c r="F374" s="77">
        <v>0</v>
      </c>
      <c r="G374" s="77">
        <v>1</v>
      </c>
      <c r="H374" s="77" t="s">
        <v>1092</v>
      </c>
      <c r="I374" s="77">
        <v>86208520</v>
      </c>
    </row>
    <row r="375" spans="1:9" x14ac:dyDescent="0.3">
      <c r="A375" s="77" t="s">
        <v>1842</v>
      </c>
      <c r="B375" s="77" t="s">
        <v>557</v>
      </c>
      <c r="C375" s="77" t="s">
        <v>1843</v>
      </c>
      <c r="D375" s="77" t="s">
        <v>1119</v>
      </c>
      <c r="E375" s="77">
        <v>0.99180000000000001</v>
      </c>
      <c r="F375" s="77">
        <v>0</v>
      </c>
      <c r="G375" s="77">
        <v>1</v>
      </c>
      <c r="H375" s="77" t="s">
        <v>1092</v>
      </c>
      <c r="I375" s="77">
        <v>86208521</v>
      </c>
    </row>
    <row r="376" spans="1:9" x14ac:dyDescent="0.3">
      <c r="A376" s="77" t="s">
        <v>1844</v>
      </c>
      <c r="B376" s="77" t="s">
        <v>559</v>
      </c>
      <c r="C376" s="77" t="s">
        <v>1845</v>
      </c>
      <c r="D376" s="77" t="s">
        <v>1119</v>
      </c>
      <c r="E376" s="77">
        <v>0.99180000000000001</v>
      </c>
      <c r="F376" s="77">
        <v>0</v>
      </c>
      <c r="G376" s="77">
        <v>1</v>
      </c>
      <c r="H376" s="77" t="s">
        <v>1092</v>
      </c>
      <c r="I376" s="77">
        <v>86208523</v>
      </c>
    </row>
    <row r="377" spans="1:9" x14ac:dyDescent="0.3">
      <c r="A377" s="77" t="s">
        <v>1846</v>
      </c>
      <c r="B377" s="77" t="s">
        <v>561</v>
      </c>
      <c r="C377" s="77" t="s">
        <v>1847</v>
      </c>
      <c r="D377" s="77" t="s">
        <v>1119</v>
      </c>
      <c r="E377" s="77">
        <v>0.99480000000000002</v>
      </c>
      <c r="F377" s="77">
        <v>0</v>
      </c>
      <c r="G377" s="77">
        <v>1</v>
      </c>
      <c r="H377" s="77" t="s">
        <v>1092</v>
      </c>
      <c r="I377" s="77">
        <v>86208524</v>
      </c>
    </row>
    <row r="378" spans="1:9" x14ac:dyDescent="0.3">
      <c r="A378" s="77" t="s">
        <v>1848</v>
      </c>
      <c r="B378" s="77" t="s">
        <v>563</v>
      </c>
      <c r="C378" s="77" t="s">
        <v>1849</v>
      </c>
      <c r="D378" s="77" t="s">
        <v>1119</v>
      </c>
      <c r="E378" s="77">
        <v>0.996</v>
      </c>
      <c r="F378" s="77">
        <v>0</v>
      </c>
      <c r="G378" s="77">
        <v>1</v>
      </c>
      <c r="H378" s="77" t="s">
        <v>1092</v>
      </c>
      <c r="I378" s="77">
        <v>86208525</v>
      </c>
    </row>
    <row r="379" spans="1:9" x14ac:dyDescent="0.3">
      <c r="A379" s="77" t="s">
        <v>1850</v>
      </c>
      <c r="B379" s="77" t="s">
        <v>565</v>
      </c>
      <c r="C379" s="77" t="s">
        <v>1851</v>
      </c>
      <c r="D379" s="77" t="s">
        <v>1119</v>
      </c>
      <c r="E379" s="77">
        <v>0.997</v>
      </c>
      <c r="F379" s="77">
        <v>0</v>
      </c>
      <c r="G379" s="77">
        <v>1</v>
      </c>
      <c r="H379" s="77" t="s">
        <v>1092</v>
      </c>
      <c r="I379" s="77">
        <v>86208526</v>
      </c>
    </row>
    <row r="380" spans="1:9" x14ac:dyDescent="0.3">
      <c r="A380" s="77" t="s">
        <v>1852</v>
      </c>
      <c r="B380" s="77" t="s">
        <v>567</v>
      </c>
      <c r="C380" s="77" t="s">
        <v>1853</v>
      </c>
      <c r="D380" s="77" t="s">
        <v>1119</v>
      </c>
      <c r="E380" s="77">
        <v>0.99709999999999999</v>
      </c>
      <c r="F380" s="77">
        <v>0</v>
      </c>
      <c r="G380" s="77">
        <v>1</v>
      </c>
      <c r="H380" s="77" t="s">
        <v>1092</v>
      </c>
      <c r="I380" s="77">
        <v>13828346</v>
      </c>
    </row>
    <row r="381" spans="1:9" x14ac:dyDescent="0.3">
      <c r="A381" s="77" t="s">
        <v>1854</v>
      </c>
      <c r="B381" s="77" t="s">
        <v>569</v>
      </c>
      <c r="C381" s="77" t="s">
        <v>1855</v>
      </c>
      <c r="D381" s="77" t="s">
        <v>1119</v>
      </c>
      <c r="E381" s="77">
        <v>0.98839999999999995</v>
      </c>
      <c r="F381" s="77">
        <v>0</v>
      </c>
      <c r="G381" s="77">
        <v>1</v>
      </c>
      <c r="H381" s="77" t="s">
        <v>1092</v>
      </c>
      <c r="I381" s="77">
        <v>86208527</v>
      </c>
    </row>
    <row r="382" spans="1:9" x14ac:dyDescent="0.3">
      <c r="A382" s="77" t="s">
        <v>1856</v>
      </c>
      <c r="B382" s="77" t="s">
        <v>571</v>
      </c>
      <c r="C382" s="77" t="s">
        <v>1857</v>
      </c>
      <c r="D382" s="77" t="s">
        <v>1119</v>
      </c>
      <c r="E382" s="77">
        <v>0.98839999999999995</v>
      </c>
      <c r="F382" s="77">
        <v>0</v>
      </c>
      <c r="G382" s="77">
        <v>1</v>
      </c>
      <c r="H382" s="77" t="s">
        <v>1092</v>
      </c>
      <c r="I382" s="77">
        <v>86208528</v>
      </c>
    </row>
    <row r="383" spans="1:9" x14ac:dyDescent="0.3">
      <c r="A383" s="77" t="s">
        <v>1858</v>
      </c>
      <c r="B383" s="77" t="s">
        <v>573</v>
      </c>
      <c r="C383" s="77" t="s">
        <v>1859</v>
      </c>
      <c r="D383" s="77" t="s">
        <v>1119</v>
      </c>
      <c r="E383" s="77">
        <v>0.99180000000000001</v>
      </c>
      <c r="F383" s="77">
        <v>0</v>
      </c>
      <c r="G383" s="77">
        <v>1</v>
      </c>
      <c r="H383" s="77" t="s">
        <v>1092</v>
      </c>
      <c r="I383" s="77">
        <v>86208529</v>
      </c>
    </row>
    <row r="384" spans="1:9" x14ac:dyDescent="0.3">
      <c r="A384" s="77" t="s">
        <v>1860</v>
      </c>
      <c r="B384" s="77" t="s">
        <v>575</v>
      </c>
      <c r="C384" s="77" t="s">
        <v>1861</v>
      </c>
      <c r="D384" s="77" t="s">
        <v>1119</v>
      </c>
      <c r="E384" s="77">
        <v>0.99180000000000001</v>
      </c>
      <c r="F384" s="77">
        <v>0</v>
      </c>
      <c r="G384" s="77">
        <v>1</v>
      </c>
      <c r="H384" s="77" t="s">
        <v>1092</v>
      </c>
      <c r="I384" s="77">
        <v>71361690</v>
      </c>
    </row>
    <row r="385" spans="1:9" x14ac:dyDescent="0.3">
      <c r="A385" s="77" t="s">
        <v>1862</v>
      </c>
      <c r="B385" s="77" t="s">
        <v>577</v>
      </c>
      <c r="C385" s="77" t="s">
        <v>1863</v>
      </c>
      <c r="D385" s="77" t="s">
        <v>1119</v>
      </c>
      <c r="E385" s="77">
        <v>0.99180000000000001</v>
      </c>
      <c r="F385" s="77">
        <v>0</v>
      </c>
      <c r="G385" s="77">
        <v>1</v>
      </c>
      <c r="H385" s="77" t="s">
        <v>1092</v>
      </c>
      <c r="I385" s="77">
        <v>86208530</v>
      </c>
    </row>
    <row r="386" spans="1:9" x14ac:dyDescent="0.3">
      <c r="A386" s="77" t="s">
        <v>1864</v>
      </c>
      <c r="B386" s="77" t="s">
        <v>579</v>
      </c>
      <c r="C386" s="77" t="s">
        <v>1865</v>
      </c>
      <c r="D386" s="77" t="s">
        <v>1119</v>
      </c>
      <c r="E386" s="77">
        <v>0.99180000000000001</v>
      </c>
      <c r="F386" s="77">
        <v>0</v>
      </c>
      <c r="G386" s="77">
        <v>1</v>
      </c>
      <c r="H386" s="77" t="s">
        <v>1092</v>
      </c>
      <c r="I386" s="77">
        <v>86208531</v>
      </c>
    </row>
    <row r="387" spans="1:9" x14ac:dyDescent="0.3">
      <c r="A387" s="77" t="s">
        <v>1866</v>
      </c>
      <c r="B387" s="77" t="s">
        <v>581</v>
      </c>
      <c r="C387" s="77" t="s">
        <v>1867</v>
      </c>
      <c r="D387" s="77" t="s">
        <v>1119</v>
      </c>
      <c r="E387" s="77">
        <v>0.99180000000000001</v>
      </c>
      <c r="F387" s="77">
        <v>0</v>
      </c>
      <c r="G387" s="77">
        <v>1</v>
      </c>
      <c r="H387" s="77" t="s">
        <v>1092</v>
      </c>
      <c r="I387" s="77">
        <v>86208532</v>
      </c>
    </row>
    <row r="388" spans="1:9" x14ac:dyDescent="0.3">
      <c r="A388" s="77" t="s">
        <v>1868</v>
      </c>
      <c r="B388" s="77" t="s">
        <v>583</v>
      </c>
      <c r="C388" s="77" t="s">
        <v>1869</v>
      </c>
      <c r="D388" s="77" t="s">
        <v>1119</v>
      </c>
      <c r="E388" s="77">
        <v>0.98839999999999995</v>
      </c>
      <c r="F388" s="77">
        <v>0</v>
      </c>
      <c r="G388" s="77">
        <v>0</v>
      </c>
      <c r="H388" s="77" t="s">
        <v>1092</v>
      </c>
      <c r="I388" s="77">
        <v>86208533</v>
      </c>
    </row>
    <row r="389" spans="1:9" x14ac:dyDescent="0.3">
      <c r="A389" s="77" t="s">
        <v>1870</v>
      </c>
      <c r="B389" s="77" t="s">
        <v>585</v>
      </c>
      <c r="C389" s="77" t="s">
        <v>1871</v>
      </c>
      <c r="D389" s="77" t="s">
        <v>1119</v>
      </c>
      <c r="E389" s="77">
        <v>0.98839999999999995</v>
      </c>
      <c r="F389" s="77">
        <v>0</v>
      </c>
      <c r="G389" s="77">
        <v>1</v>
      </c>
      <c r="H389" s="77" t="s">
        <v>1092</v>
      </c>
      <c r="I389" s="77">
        <v>86208534</v>
      </c>
    </row>
    <row r="390" spans="1:9" x14ac:dyDescent="0.3">
      <c r="A390" s="77" t="s">
        <v>1872</v>
      </c>
      <c r="B390" s="77" t="s">
        <v>587</v>
      </c>
      <c r="C390" s="77" t="s">
        <v>1873</v>
      </c>
      <c r="D390" s="77" t="s">
        <v>1119</v>
      </c>
      <c r="E390" s="77">
        <v>0.98839999999999995</v>
      </c>
      <c r="F390" s="77">
        <v>0</v>
      </c>
      <c r="G390" s="77">
        <v>0</v>
      </c>
      <c r="H390" s="77" t="s">
        <v>1092</v>
      </c>
      <c r="I390" s="77">
        <v>86208535</v>
      </c>
    </row>
    <row r="391" spans="1:9" x14ac:dyDescent="0.3">
      <c r="A391" s="77" t="s">
        <v>1874</v>
      </c>
      <c r="B391" s="77" t="s">
        <v>589</v>
      </c>
      <c r="C391" s="77" t="s">
        <v>1875</v>
      </c>
      <c r="D391" s="77" t="s">
        <v>1119</v>
      </c>
      <c r="E391" s="77">
        <v>0.99639999999999995</v>
      </c>
      <c r="F391" s="77">
        <v>0</v>
      </c>
      <c r="G391" s="77">
        <v>1</v>
      </c>
      <c r="H391" s="77" t="s">
        <v>1092</v>
      </c>
      <c r="I391" s="77">
        <v>86208536</v>
      </c>
    </row>
    <row r="392" spans="1:9" x14ac:dyDescent="0.3">
      <c r="A392" s="77" t="s">
        <v>1876</v>
      </c>
      <c r="B392" s="77" t="s">
        <v>591</v>
      </c>
      <c r="C392" s="77" t="s">
        <v>1877</v>
      </c>
      <c r="D392" s="77" t="s">
        <v>1119</v>
      </c>
      <c r="E392" s="77">
        <v>0.99550000000000005</v>
      </c>
      <c r="F392" s="77">
        <v>0</v>
      </c>
      <c r="G392" s="77">
        <v>1</v>
      </c>
      <c r="H392" s="77" t="s">
        <v>1092</v>
      </c>
      <c r="I392" s="77">
        <v>14008914</v>
      </c>
    </row>
    <row r="393" spans="1:9" x14ac:dyDescent="0.3">
      <c r="A393" s="77" t="s">
        <v>1878</v>
      </c>
      <c r="B393" s="77" t="s">
        <v>593</v>
      </c>
      <c r="C393" s="77" t="s">
        <v>1879</v>
      </c>
      <c r="D393" s="77" t="s">
        <v>1119</v>
      </c>
      <c r="E393" s="77">
        <v>0.99480000000000002</v>
      </c>
      <c r="F393" s="77">
        <v>0</v>
      </c>
      <c r="G393" s="77">
        <v>1</v>
      </c>
      <c r="H393" s="77" t="s">
        <v>1092</v>
      </c>
      <c r="I393" s="77">
        <v>86208537</v>
      </c>
    </row>
    <row r="394" spans="1:9" x14ac:dyDescent="0.3">
      <c r="A394" s="77" t="s">
        <v>1880</v>
      </c>
      <c r="B394" s="77" t="s">
        <v>595</v>
      </c>
      <c r="C394" s="77" t="s">
        <v>1881</v>
      </c>
      <c r="D394" s="77" t="s">
        <v>1119</v>
      </c>
      <c r="E394" s="77">
        <v>0.98839999999999995</v>
      </c>
      <c r="F394" s="77">
        <v>0</v>
      </c>
      <c r="G394" s="77">
        <v>1</v>
      </c>
      <c r="H394" s="77" t="s">
        <v>1092</v>
      </c>
      <c r="I394" s="77">
        <v>86208538</v>
      </c>
    </row>
    <row r="395" spans="1:9" x14ac:dyDescent="0.3">
      <c r="A395" s="77" t="s">
        <v>1882</v>
      </c>
      <c r="B395" s="77" t="s">
        <v>597</v>
      </c>
      <c r="C395" s="77" t="s">
        <v>1883</v>
      </c>
      <c r="D395" s="77" t="s">
        <v>1119</v>
      </c>
      <c r="E395" s="77">
        <v>0.99709999999999999</v>
      </c>
      <c r="F395" s="77">
        <v>0</v>
      </c>
      <c r="G395" s="77">
        <v>1</v>
      </c>
      <c r="H395" s="77" t="s">
        <v>1092</v>
      </c>
      <c r="I395" s="77">
        <v>86208540</v>
      </c>
    </row>
    <row r="396" spans="1:9" x14ac:dyDescent="0.3">
      <c r="A396" s="77" t="s">
        <v>1884</v>
      </c>
      <c r="B396" s="77" t="s">
        <v>599</v>
      </c>
      <c r="C396" s="77" t="s">
        <v>1885</v>
      </c>
      <c r="D396" s="77" t="s">
        <v>1119</v>
      </c>
      <c r="E396" s="77">
        <v>0.997</v>
      </c>
      <c r="F396" s="77">
        <v>0</v>
      </c>
      <c r="G396" s="77">
        <v>1</v>
      </c>
      <c r="H396" s="77" t="s">
        <v>1092</v>
      </c>
      <c r="I396" s="77">
        <v>86208541</v>
      </c>
    </row>
    <row r="397" spans="1:9" x14ac:dyDescent="0.3">
      <c r="A397" s="77" t="s">
        <v>1886</v>
      </c>
      <c r="B397" s="77" t="s">
        <v>601</v>
      </c>
      <c r="C397" s="77" t="s">
        <v>1887</v>
      </c>
      <c r="D397" s="77" t="s">
        <v>1119</v>
      </c>
      <c r="E397" s="77">
        <v>0.98839999999999995</v>
      </c>
      <c r="F397" s="77">
        <v>0</v>
      </c>
      <c r="G397" s="77">
        <v>1</v>
      </c>
      <c r="H397" s="77" t="s">
        <v>1092</v>
      </c>
      <c r="I397" s="77">
        <v>86208542</v>
      </c>
    </row>
    <row r="398" spans="1:9" x14ac:dyDescent="0.3">
      <c r="A398" s="77" t="s">
        <v>1888</v>
      </c>
      <c r="B398" s="77" t="s">
        <v>603</v>
      </c>
      <c r="C398" s="77" t="s">
        <v>1889</v>
      </c>
      <c r="D398" s="77" t="s">
        <v>1119</v>
      </c>
      <c r="E398" s="77">
        <v>0.99180000000000001</v>
      </c>
      <c r="F398" s="77">
        <v>0</v>
      </c>
      <c r="G398" s="77">
        <v>1</v>
      </c>
      <c r="H398" s="77" t="s">
        <v>1092</v>
      </c>
      <c r="I398" s="77">
        <v>86208543</v>
      </c>
    </row>
    <row r="399" spans="1:9" x14ac:dyDescent="0.3">
      <c r="A399" s="77" t="s">
        <v>1890</v>
      </c>
      <c r="B399" s="77" t="s">
        <v>605</v>
      </c>
      <c r="C399" s="77" t="s">
        <v>1891</v>
      </c>
      <c r="D399" s="77" t="s">
        <v>1119</v>
      </c>
      <c r="E399" s="77">
        <v>0.99180000000000001</v>
      </c>
      <c r="F399" s="77">
        <v>0</v>
      </c>
      <c r="G399" s="77">
        <v>1</v>
      </c>
      <c r="H399" s="77" t="s">
        <v>1092</v>
      </c>
      <c r="I399" s="77">
        <v>86208544</v>
      </c>
    </row>
    <row r="400" spans="1:9" x14ac:dyDescent="0.3">
      <c r="A400" s="77" t="s">
        <v>1892</v>
      </c>
      <c r="B400" s="77" t="s">
        <v>607</v>
      </c>
      <c r="C400" s="77" t="s">
        <v>1893</v>
      </c>
      <c r="D400" s="77" t="s">
        <v>1119</v>
      </c>
      <c r="E400" s="77">
        <v>0.99180000000000001</v>
      </c>
      <c r="F400" s="77">
        <v>0</v>
      </c>
      <c r="G400" s="77">
        <v>1</v>
      </c>
      <c r="H400" s="77" t="s">
        <v>1092</v>
      </c>
      <c r="I400" s="77">
        <v>86208545</v>
      </c>
    </row>
    <row r="401" spans="1:9" x14ac:dyDescent="0.3">
      <c r="A401" s="77" t="s">
        <v>1894</v>
      </c>
      <c r="B401" s="77" t="s">
        <v>609</v>
      </c>
      <c r="C401" s="77" t="s">
        <v>1895</v>
      </c>
      <c r="D401" s="77" t="s">
        <v>1119</v>
      </c>
      <c r="E401" s="77">
        <v>0.99480000000000002</v>
      </c>
      <c r="F401" s="77">
        <v>0</v>
      </c>
      <c r="G401" s="77">
        <v>1</v>
      </c>
      <c r="H401" s="77" t="s">
        <v>1092</v>
      </c>
      <c r="I401" s="77">
        <v>86208547</v>
      </c>
    </row>
    <row r="402" spans="1:9" x14ac:dyDescent="0.3">
      <c r="A402" s="77" t="s">
        <v>1896</v>
      </c>
      <c r="B402" s="77" t="s">
        <v>611</v>
      </c>
      <c r="C402" s="77" t="s">
        <v>1897</v>
      </c>
      <c r="D402" s="77" t="s">
        <v>1119</v>
      </c>
      <c r="E402" s="77">
        <v>0.997</v>
      </c>
      <c r="F402" s="77">
        <v>0</v>
      </c>
      <c r="G402" s="77">
        <v>1</v>
      </c>
      <c r="H402" s="77" t="s">
        <v>1092</v>
      </c>
      <c r="I402" s="77">
        <v>86208549</v>
      </c>
    </row>
    <row r="403" spans="1:9" x14ac:dyDescent="0.3">
      <c r="A403" s="77" t="s">
        <v>1898</v>
      </c>
      <c r="B403" s="77" t="s">
        <v>613</v>
      </c>
      <c r="C403" s="77" t="s">
        <v>1899</v>
      </c>
      <c r="D403" s="77" t="s">
        <v>1119</v>
      </c>
      <c r="E403" s="77">
        <v>0.98839999999999995</v>
      </c>
      <c r="F403" s="77">
        <v>0</v>
      </c>
      <c r="G403" s="77">
        <v>1</v>
      </c>
      <c r="H403" s="77" t="s">
        <v>1092</v>
      </c>
      <c r="I403" s="77">
        <v>86208550</v>
      </c>
    </row>
    <row r="404" spans="1:9" x14ac:dyDescent="0.3">
      <c r="A404" s="77" t="s">
        <v>1900</v>
      </c>
      <c r="B404" s="77" t="s">
        <v>615</v>
      </c>
      <c r="C404" s="77" t="s">
        <v>1901</v>
      </c>
      <c r="D404" s="77" t="s">
        <v>1119</v>
      </c>
      <c r="E404" s="77">
        <v>0.98839999999999995</v>
      </c>
      <c r="F404" s="77">
        <v>0</v>
      </c>
      <c r="G404" s="77">
        <v>0</v>
      </c>
      <c r="H404" s="77" t="s">
        <v>1092</v>
      </c>
      <c r="I404" s="77">
        <v>57358122</v>
      </c>
    </row>
    <row r="405" spans="1:9" x14ac:dyDescent="0.3">
      <c r="A405" s="77" t="s">
        <v>1902</v>
      </c>
      <c r="B405" s="77" t="s">
        <v>617</v>
      </c>
      <c r="C405" s="77" t="s">
        <v>1903</v>
      </c>
      <c r="D405" s="77" t="s">
        <v>1119</v>
      </c>
      <c r="E405" s="77">
        <v>0.99790000000000001</v>
      </c>
      <c r="F405" s="77">
        <v>0</v>
      </c>
      <c r="G405" s="77">
        <v>1</v>
      </c>
      <c r="H405" s="77" t="s">
        <v>1092</v>
      </c>
      <c r="I405" s="77">
        <v>86208551</v>
      </c>
    </row>
    <row r="406" spans="1:9" x14ac:dyDescent="0.3">
      <c r="A406" s="77" t="s">
        <v>1904</v>
      </c>
      <c r="B406" s="77" t="s">
        <v>619</v>
      </c>
      <c r="C406" s="77" t="s">
        <v>1905</v>
      </c>
      <c r="D406" s="77" t="s">
        <v>1119</v>
      </c>
      <c r="E406" s="77">
        <v>0.99709999999999999</v>
      </c>
      <c r="F406" s="77">
        <v>0</v>
      </c>
      <c r="G406" s="77">
        <v>1</v>
      </c>
      <c r="H406" s="77" t="s">
        <v>1092</v>
      </c>
      <c r="I406" s="77">
        <v>86208552</v>
      </c>
    </row>
    <row r="407" spans="1:9" x14ac:dyDescent="0.3">
      <c r="A407" s="77" t="s">
        <v>1906</v>
      </c>
      <c r="B407" s="77" t="s">
        <v>621</v>
      </c>
      <c r="C407" s="77" t="s">
        <v>1907</v>
      </c>
      <c r="D407" s="77" t="s">
        <v>1119</v>
      </c>
      <c r="E407" s="77">
        <v>0.99709999999999999</v>
      </c>
      <c r="F407" s="77">
        <v>0</v>
      </c>
      <c r="G407" s="77">
        <v>1</v>
      </c>
      <c r="H407" s="77" t="s">
        <v>1092</v>
      </c>
      <c r="I407" s="77">
        <v>86208553</v>
      </c>
    </row>
    <row r="408" spans="1:9" x14ac:dyDescent="0.3">
      <c r="A408" s="77" t="s">
        <v>1908</v>
      </c>
      <c r="B408" s="77" t="s">
        <v>623</v>
      </c>
      <c r="C408" s="77" t="s">
        <v>1909</v>
      </c>
      <c r="D408" s="77" t="s">
        <v>1119</v>
      </c>
      <c r="E408" s="77">
        <v>0.996</v>
      </c>
      <c r="F408" s="77">
        <v>0</v>
      </c>
      <c r="G408" s="77">
        <v>1</v>
      </c>
      <c r="H408" s="77" t="s">
        <v>1092</v>
      </c>
      <c r="I408" s="77">
        <v>86208554</v>
      </c>
    </row>
    <row r="409" spans="1:9" x14ac:dyDescent="0.3">
      <c r="A409" s="77" t="s">
        <v>1910</v>
      </c>
      <c r="B409" s="77" t="s">
        <v>625</v>
      </c>
      <c r="C409" s="77" t="s">
        <v>1911</v>
      </c>
      <c r="D409" s="77" t="s">
        <v>1119</v>
      </c>
      <c r="E409" s="77">
        <v>0.99709999999999999</v>
      </c>
      <c r="F409" s="77">
        <v>0</v>
      </c>
      <c r="G409" s="77">
        <v>1</v>
      </c>
      <c r="H409" s="77" t="s">
        <v>1092</v>
      </c>
      <c r="I409" s="77">
        <v>86208444</v>
      </c>
    </row>
    <row r="410" spans="1:9" x14ac:dyDescent="0.3">
      <c r="A410" s="77" t="s">
        <v>1912</v>
      </c>
      <c r="B410" s="77" t="s">
        <v>627</v>
      </c>
      <c r="C410" s="77" t="s">
        <v>1913</v>
      </c>
      <c r="D410" s="77" t="s">
        <v>1119</v>
      </c>
      <c r="E410" s="77">
        <v>0.99080000000000001</v>
      </c>
      <c r="F410" s="77">
        <v>0</v>
      </c>
      <c r="G410" s="77">
        <v>1</v>
      </c>
      <c r="H410" s="77" t="s">
        <v>1092</v>
      </c>
      <c r="I410" s="77">
        <v>86208445</v>
      </c>
    </row>
    <row r="411" spans="1:9" x14ac:dyDescent="0.3">
      <c r="A411" s="77" t="s">
        <v>1914</v>
      </c>
      <c r="B411" s="77" t="s">
        <v>629</v>
      </c>
      <c r="C411" s="77" t="s">
        <v>1915</v>
      </c>
      <c r="D411" s="77" t="s">
        <v>1119</v>
      </c>
      <c r="E411" s="77">
        <v>0.99480000000000002</v>
      </c>
      <c r="F411" s="77">
        <v>0</v>
      </c>
      <c r="G411" s="77">
        <v>1</v>
      </c>
      <c r="H411" s="77" t="s">
        <v>1092</v>
      </c>
      <c r="I411" s="77">
        <v>86208446</v>
      </c>
    </row>
    <row r="412" spans="1:9" x14ac:dyDescent="0.3">
      <c r="A412" s="77" t="s">
        <v>1916</v>
      </c>
      <c r="B412" s="77" t="s">
        <v>631</v>
      </c>
      <c r="C412" s="77" t="s">
        <v>1917</v>
      </c>
      <c r="D412" s="77" t="s">
        <v>1119</v>
      </c>
      <c r="E412" s="77">
        <v>0.99480000000000002</v>
      </c>
      <c r="F412" s="77">
        <v>0</v>
      </c>
      <c r="G412" s="77">
        <v>1</v>
      </c>
      <c r="H412" s="77" t="s">
        <v>1092</v>
      </c>
      <c r="I412" s="77">
        <v>22833472</v>
      </c>
    </row>
    <row r="413" spans="1:9" x14ac:dyDescent="0.3">
      <c r="A413" s="77" t="s">
        <v>1918</v>
      </c>
      <c r="B413" s="77" t="s">
        <v>633</v>
      </c>
      <c r="C413" s="77" t="s">
        <v>1919</v>
      </c>
      <c r="D413" s="77" t="s">
        <v>1119</v>
      </c>
      <c r="E413" s="77">
        <v>0.997</v>
      </c>
      <c r="F413" s="77">
        <v>0</v>
      </c>
      <c r="G413" s="77">
        <v>1</v>
      </c>
      <c r="H413" s="77" t="s">
        <v>1092</v>
      </c>
      <c r="I413" s="77">
        <v>86208447</v>
      </c>
    </row>
    <row r="414" spans="1:9" x14ac:dyDescent="0.3">
      <c r="A414" s="77" t="s">
        <v>1920</v>
      </c>
      <c r="B414" s="77" t="s">
        <v>635</v>
      </c>
      <c r="C414" s="77" t="s">
        <v>1921</v>
      </c>
      <c r="D414" s="77" t="s">
        <v>1119</v>
      </c>
      <c r="E414" s="77">
        <v>0.99480000000000002</v>
      </c>
      <c r="F414" s="77">
        <v>0</v>
      </c>
      <c r="G414" s="77">
        <v>1</v>
      </c>
      <c r="H414" s="77" t="s">
        <v>1092</v>
      </c>
      <c r="I414" s="77">
        <v>86208448</v>
      </c>
    </row>
    <row r="415" spans="1:9" x14ac:dyDescent="0.3">
      <c r="A415" s="77" t="s">
        <v>1922</v>
      </c>
      <c r="B415" s="77" t="s">
        <v>637</v>
      </c>
      <c r="C415" s="77" t="s">
        <v>1923</v>
      </c>
      <c r="D415" s="77" t="s">
        <v>1119</v>
      </c>
      <c r="E415" s="77">
        <v>0.99180000000000001</v>
      </c>
      <c r="F415" s="77">
        <v>0</v>
      </c>
      <c r="G415" s="77">
        <v>1</v>
      </c>
      <c r="H415" s="77" t="s">
        <v>1092</v>
      </c>
      <c r="I415" s="77">
        <v>86208449</v>
      </c>
    </row>
    <row r="416" spans="1:9" x14ac:dyDescent="0.3">
      <c r="A416" s="77" t="s">
        <v>1924</v>
      </c>
      <c r="B416" s="77" t="s">
        <v>639</v>
      </c>
      <c r="C416" s="77" t="s">
        <v>1925</v>
      </c>
      <c r="D416" s="77" t="s">
        <v>1119</v>
      </c>
      <c r="E416" s="77">
        <v>0.99180000000000001</v>
      </c>
      <c r="F416" s="77">
        <v>0</v>
      </c>
      <c r="G416" s="77">
        <v>1</v>
      </c>
      <c r="H416" s="77" t="s">
        <v>1092</v>
      </c>
      <c r="I416" s="77">
        <v>86208450</v>
      </c>
    </row>
    <row r="417" spans="1:9" x14ac:dyDescent="0.3">
      <c r="A417" s="77" t="s">
        <v>1926</v>
      </c>
      <c r="B417" s="77" t="s">
        <v>641</v>
      </c>
      <c r="C417" s="77" t="s">
        <v>1927</v>
      </c>
      <c r="D417" s="77" t="s">
        <v>1119</v>
      </c>
      <c r="E417" s="77">
        <v>0.99180000000000001</v>
      </c>
      <c r="F417" s="77">
        <v>0</v>
      </c>
      <c r="G417" s="77">
        <v>1</v>
      </c>
      <c r="H417" s="77" t="s">
        <v>1092</v>
      </c>
      <c r="I417" s="77">
        <v>86208451</v>
      </c>
    </row>
    <row r="418" spans="1:9" x14ac:dyDescent="0.3">
      <c r="A418" s="77" t="s">
        <v>1928</v>
      </c>
      <c r="B418" s="77" t="s">
        <v>643</v>
      </c>
      <c r="C418" s="77" t="s">
        <v>1929</v>
      </c>
      <c r="D418" s="77" t="s">
        <v>1119</v>
      </c>
      <c r="E418" s="77">
        <v>0.99180000000000001</v>
      </c>
      <c r="F418" s="77">
        <v>0</v>
      </c>
      <c r="G418" s="77">
        <v>1</v>
      </c>
      <c r="H418" s="77" t="s">
        <v>1092</v>
      </c>
      <c r="I418" s="77">
        <v>14149412</v>
      </c>
    </row>
    <row r="419" spans="1:9" x14ac:dyDescent="0.3">
      <c r="A419" s="77" t="s">
        <v>1930</v>
      </c>
      <c r="B419" s="77" t="s">
        <v>645</v>
      </c>
      <c r="C419" s="77" t="s">
        <v>1931</v>
      </c>
      <c r="D419" s="77" t="s">
        <v>1119</v>
      </c>
      <c r="E419" s="77">
        <v>0.99480000000000002</v>
      </c>
      <c r="F419" s="77">
        <v>0</v>
      </c>
      <c r="G419" s="77">
        <v>1</v>
      </c>
      <c r="H419" s="77" t="s">
        <v>1092</v>
      </c>
      <c r="I419" s="77">
        <v>86208452</v>
      </c>
    </row>
    <row r="420" spans="1:9" x14ac:dyDescent="0.3">
      <c r="A420" s="77" t="s">
        <v>1932</v>
      </c>
      <c r="B420" s="77" t="s">
        <v>647</v>
      </c>
      <c r="C420" s="77" t="s">
        <v>1933</v>
      </c>
      <c r="D420" s="77" t="s">
        <v>1119</v>
      </c>
      <c r="E420" s="77">
        <v>0.997</v>
      </c>
      <c r="F420" s="77">
        <v>0</v>
      </c>
      <c r="G420" s="77">
        <v>0</v>
      </c>
      <c r="H420" s="77" t="s">
        <v>1092</v>
      </c>
      <c r="I420" s="77">
        <v>71361689</v>
      </c>
    </row>
    <row r="421" spans="1:9" x14ac:dyDescent="0.3">
      <c r="A421" s="77" t="s">
        <v>1934</v>
      </c>
      <c r="B421" s="77" t="s">
        <v>649</v>
      </c>
      <c r="C421" s="77" t="s">
        <v>1935</v>
      </c>
      <c r="D421" s="77" t="s">
        <v>1119</v>
      </c>
      <c r="E421" s="77">
        <v>0.99480000000000002</v>
      </c>
      <c r="F421" s="77">
        <v>0</v>
      </c>
      <c r="G421" s="77">
        <v>1</v>
      </c>
      <c r="H421" s="77" t="s">
        <v>1092</v>
      </c>
      <c r="I421" s="77">
        <v>86208453</v>
      </c>
    </row>
    <row r="422" spans="1:9" x14ac:dyDescent="0.3">
      <c r="A422" s="77" t="s">
        <v>1936</v>
      </c>
      <c r="B422" s="77" t="s">
        <v>651</v>
      </c>
      <c r="C422" s="77" t="s">
        <v>1937</v>
      </c>
      <c r="D422" s="77" t="s">
        <v>1119</v>
      </c>
      <c r="E422" s="77">
        <v>0.99539999999999995</v>
      </c>
      <c r="F422" s="77">
        <v>0</v>
      </c>
      <c r="G422" s="77">
        <v>1</v>
      </c>
      <c r="H422" s="77" t="s">
        <v>1092</v>
      </c>
      <c r="I422" s="77">
        <v>13766703</v>
      </c>
    </row>
    <row r="423" spans="1:9" x14ac:dyDescent="0.3">
      <c r="A423" s="77" t="s">
        <v>1938</v>
      </c>
      <c r="B423" s="77" t="s">
        <v>653</v>
      </c>
      <c r="C423" s="77" t="s">
        <v>1939</v>
      </c>
      <c r="D423" s="77" t="s">
        <v>1119</v>
      </c>
      <c r="E423" s="77">
        <v>0.99480000000000002</v>
      </c>
      <c r="F423" s="77">
        <v>0</v>
      </c>
      <c r="G423" s="77">
        <v>1</v>
      </c>
      <c r="H423" s="77" t="s">
        <v>1092</v>
      </c>
      <c r="I423" s="77">
        <v>86208454</v>
      </c>
    </row>
    <row r="424" spans="1:9" x14ac:dyDescent="0.3">
      <c r="A424" s="77" t="s">
        <v>1940</v>
      </c>
      <c r="B424" s="77" t="s">
        <v>655</v>
      </c>
      <c r="C424" s="77" t="s">
        <v>1941</v>
      </c>
      <c r="D424" s="77" t="s">
        <v>1119</v>
      </c>
      <c r="E424" s="77">
        <v>0.997</v>
      </c>
      <c r="F424" s="77">
        <v>0</v>
      </c>
      <c r="G424" s="77">
        <v>0</v>
      </c>
      <c r="H424" s="77" t="s">
        <v>1092</v>
      </c>
      <c r="I424" s="77">
        <v>86208455</v>
      </c>
    </row>
    <row r="425" spans="1:9" x14ac:dyDescent="0.3">
      <c r="A425" s="77" t="s">
        <v>1942</v>
      </c>
      <c r="B425" s="77" t="s">
        <v>657</v>
      </c>
      <c r="C425" s="77" t="s">
        <v>1943</v>
      </c>
      <c r="D425" s="77" t="s">
        <v>1119</v>
      </c>
      <c r="E425" s="77">
        <v>0.997</v>
      </c>
      <c r="F425" s="77">
        <v>0</v>
      </c>
      <c r="G425" s="77">
        <v>1</v>
      </c>
      <c r="H425" s="77" t="s">
        <v>1092</v>
      </c>
      <c r="I425" s="77">
        <v>86208456</v>
      </c>
    </row>
    <row r="426" spans="1:9" x14ac:dyDescent="0.3">
      <c r="A426" s="77" t="s">
        <v>1944</v>
      </c>
      <c r="B426" s="77" t="s">
        <v>659</v>
      </c>
      <c r="C426" s="77" t="s">
        <v>1945</v>
      </c>
      <c r="D426" s="77" t="s">
        <v>1119</v>
      </c>
      <c r="E426" s="77">
        <v>0.98839999999999995</v>
      </c>
      <c r="F426" s="77">
        <v>0</v>
      </c>
      <c r="G426" s="77">
        <v>1</v>
      </c>
      <c r="H426" s="77" t="s">
        <v>1092</v>
      </c>
      <c r="I426" s="77">
        <v>86208457</v>
      </c>
    </row>
    <row r="427" spans="1:9" x14ac:dyDescent="0.3">
      <c r="A427" s="77" t="s">
        <v>1946</v>
      </c>
      <c r="B427" s="77" t="s">
        <v>661</v>
      </c>
      <c r="C427" s="77" t="s">
        <v>1947</v>
      </c>
      <c r="D427" s="77" t="s">
        <v>1119</v>
      </c>
      <c r="E427" s="77">
        <v>0.99460000000000004</v>
      </c>
      <c r="F427" s="77">
        <v>0</v>
      </c>
      <c r="G427" s="77">
        <v>1</v>
      </c>
      <c r="H427" s="77" t="s">
        <v>1092</v>
      </c>
      <c r="I427" s="77">
        <v>37454</v>
      </c>
    </row>
    <row r="428" spans="1:9" x14ac:dyDescent="0.3">
      <c r="A428" s="77" t="s">
        <v>1948</v>
      </c>
      <c r="B428" s="77" t="s">
        <v>663</v>
      </c>
      <c r="C428" s="77" t="s">
        <v>1949</v>
      </c>
      <c r="D428" s="77" t="s">
        <v>1119</v>
      </c>
      <c r="E428" s="77">
        <v>0.98839999999999995</v>
      </c>
      <c r="F428" s="77">
        <v>0</v>
      </c>
      <c r="G428" s="77">
        <v>1</v>
      </c>
      <c r="H428" s="77" t="s">
        <v>1092</v>
      </c>
      <c r="I428" s="77">
        <v>86208458</v>
      </c>
    </row>
    <row r="429" spans="1:9" x14ac:dyDescent="0.3">
      <c r="A429" s="77" t="s">
        <v>1950</v>
      </c>
      <c r="B429" s="77" t="s">
        <v>665</v>
      </c>
      <c r="C429" s="77" t="s">
        <v>1951</v>
      </c>
      <c r="D429" s="77" t="s">
        <v>1119</v>
      </c>
      <c r="E429" s="77">
        <v>0.99460000000000004</v>
      </c>
      <c r="F429" s="77">
        <v>0</v>
      </c>
      <c r="G429" s="77">
        <v>1</v>
      </c>
      <c r="H429" s="77" t="s">
        <v>1092</v>
      </c>
      <c r="I429" s="77">
        <v>86208459</v>
      </c>
    </row>
    <row r="430" spans="1:9" x14ac:dyDescent="0.3">
      <c r="A430" s="77" t="s">
        <v>1952</v>
      </c>
      <c r="B430" s="77" t="s">
        <v>667</v>
      </c>
      <c r="C430" s="77" t="s">
        <v>1953</v>
      </c>
      <c r="D430" s="77" t="s">
        <v>1119</v>
      </c>
      <c r="E430" s="77">
        <v>0.99180000000000001</v>
      </c>
      <c r="F430" s="77">
        <v>0</v>
      </c>
      <c r="G430" s="77">
        <v>1</v>
      </c>
      <c r="H430" s="77" t="s">
        <v>1092</v>
      </c>
      <c r="I430" s="77">
        <v>86208460</v>
      </c>
    </row>
    <row r="431" spans="1:9" x14ac:dyDescent="0.3">
      <c r="A431" s="77" t="s">
        <v>1954</v>
      </c>
      <c r="B431" s="77" t="s">
        <v>669</v>
      </c>
      <c r="C431" s="77" t="s">
        <v>1955</v>
      </c>
      <c r="D431" s="77" t="s">
        <v>1119</v>
      </c>
      <c r="E431" s="77">
        <v>0.99180000000000001</v>
      </c>
      <c r="F431" s="77">
        <v>0</v>
      </c>
      <c r="G431" s="77">
        <v>1</v>
      </c>
      <c r="H431" s="77" t="s">
        <v>1092</v>
      </c>
      <c r="I431" s="77">
        <v>86208461</v>
      </c>
    </row>
    <row r="432" spans="1:9" x14ac:dyDescent="0.3">
      <c r="A432" s="77" t="s">
        <v>1956</v>
      </c>
      <c r="B432" s="77" t="s">
        <v>671</v>
      </c>
      <c r="C432" s="77" t="s">
        <v>1957</v>
      </c>
      <c r="D432" s="77" t="s">
        <v>1119</v>
      </c>
      <c r="E432" s="77">
        <v>0.99709999999999999</v>
      </c>
      <c r="F432" s="77">
        <v>0</v>
      </c>
      <c r="G432" s="77">
        <v>1</v>
      </c>
      <c r="H432" s="77" t="s">
        <v>1092</v>
      </c>
      <c r="I432" s="77">
        <v>86208462</v>
      </c>
    </row>
    <row r="433" spans="1:9" x14ac:dyDescent="0.3">
      <c r="A433" s="77" t="s">
        <v>1958</v>
      </c>
      <c r="B433" s="77" t="s">
        <v>673</v>
      </c>
      <c r="C433" s="77" t="s">
        <v>1959</v>
      </c>
      <c r="D433" s="77" t="s">
        <v>1119</v>
      </c>
      <c r="E433" s="77">
        <v>0.997</v>
      </c>
      <c r="F433" s="77">
        <v>0</v>
      </c>
      <c r="G433" s="77">
        <v>1</v>
      </c>
      <c r="H433" s="77" t="s">
        <v>1092</v>
      </c>
      <c r="I433" s="77">
        <v>86208463</v>
      </c>
    </row>
    <row r="434" spans="1:9" x14ac:dyDescent="0.3">
      <c r="A434" s="77" t="s">
        <v>1960</v>
      </c>
      <c r="B434" s="77" t="s">
        <v>675</v>
      </c>
      <c r="C434" s="77" t="s">
        <v>1961</v>
      </c>
      <c r="D434" s="77" t="s">
        <v>1119</v>
      </c>
      <c r="E434" s="77">
        <v>0.99480000000000002</v>
      </c>
      <c r="F434" s="77">
        <v>0</v>
      </c>
      <c r="G434" s="77">
        <v>1</v>
      </c>
      <c r="H434" s="77" t="s">
        <v>1092</v>
      </c>
      <c r="I434" s="77">
        <v>86208464</v>
      </c>
    </row>
    <row r="435" spans="1:9" x14ac:dyDescent="0.3">
      <c r="A435" s="77" t="s">
        <v>1962</v>
      </c>
      <c r="B435" s="77" t="s">
        <v>677</v>
      </c>
      <c r="C435" s="77" t="s">
        <v>1963</v>
      </c>
      <c r="D435" s="77" t="s">
        <v>1119</v>
      </c>
      <c r="E435" s="77">
        <v>0.99539999999999995</v>
      </c>
      <c r="F435" s="77">
        <v>0</v>
      </c>
      <c r="G435" s="77">
        <v>1</v>
      </c>
      <c r="H435" s="77" t="s">
        <v>1092</v>
      </c>
      <c r="I435" s="77">
        <v>86208465</v>
      </c>
    </row>
    <row r="436" spans="1:9" x14ac:dyDescent="0.3">
      <c r="A436" s="77" t="s">
        <v>1964</v>
      </c>
      <c r="B436" s="77" t="s">
        <v>679</v>
      </c>
      <c r="C436" s="77" t="s">
        <v>1965</v>
      </c>
      <c r="D436" s="77" t="s">
        <v>1119</v>
      </c>
      <c r="E436" s="77">
        <v>0.997</v>
      </c>
      <c r="F436" s="77">
        <v>0</v>
      </c>
      <c r="G436" s="77">
        <v>1</v>
      </c>
      <c r="H436" s="77" t="s">
        <v>1092</v>
      </c>
      <c r="I436" s="77">
        <v>86208466</v>
      </c>
    </row>
    <row r="437" spans="1:9" x14ac:dyDescent="0.3">
      <c r="A437" s="77" t="s">
        <v>1966</v>
      </c>
      <c r="B437" s="77" t="s">
        <v>681</v>
      </c>
      <c r="C437" s="77" t="s">
        <v>1967</v>
      </c>
      <c r="D437" s="77" t="s">
        <v>1119</v>
      </c>
      <c r="E437" s="77">
        <v>0.99480000000000002</v>
      </c>
      <c r="F437" s="77">
        <v>0</v>
      </c>
      <c r="G437" s="77">
        <v>1</v>
      </c>
      <c r="H437" s="77" t="s">
        <v>1092</v>
      </c>
      <c r="I437" s="77">
        <v>86208467</v>
      </c>
    </row>
    <row r="438" spans="1:9" x14ac:dyDescent="0.3">
      <c r="A438" s="77" t="s">
        <v>1968</v>
      </c>
      <c r="B438" s="77" t="s">
        <v>683</v>
      </c>
      <c r="C438" s="77" t="s">
        <v>1969</v>
      </c>
      <c r="D438" s="77" t="s">
        <v>1119</v>
      </c>
      <c r="E438" s="77">
        <v>0.98839999999999995</v>
      </c>
      <c r="F438" s="77">
        <v>0</v>
      </c>
      <c r="G438" s="77">
        <v>1</v>
      </c>
      <c r="H438" s="77" t="s">
        <v>1092</v>
      </c>
      <c r="I438" s="77">
        <v>86208468</v>
      </c>
    </row>
    <row r="439" spans="1:9" x14ac:dyDescent="0.3">
      <c r="A439" s="77" t="s">
        <v>1970</v>
      </c>
      <c r="B439" s="77" t="s">
        <v>685</v>
      </c>
      <c r="C439" s="77" t="s">
        <v>1971</v>
      </c>
      <c r="D439" s="77" t="s">
        <v>1119</v>
      </c>
      <c r="E439" s="77">
        <v>0.99480000000000002</v>
      </c>
      <c r="F439" s="77">
        <v>0</v>
      </c>
      <c r="G439" s="77">
        <v>1</v>
      </c>
      <c r="H439" s="77" t="s">
        <v>1092</v>
      </c>
      <c r="I439" s="77">
        <v>86208469</v>
      </c>
    </row>
    <row r="440" spans="1:9" x14ac:dyDescent="0.3">
      <c r="A440" s="77" t="s">
        <v>1972</v>
      </c>
      <c r="B440" s="77" t="s">
        <v>687</v>
      </c>
      <c r="C440" s="77" t="s">
        <v>1973</v>
      </c>
      <c r="D440" s="77" t="s">
        <v>1119</v>
      </c>
      <c r="E440" s="77">
        <v>0.99180000000000001</v>
      </c>
      <c r="F440" s="77">
        <v>0</v>
      </c>
      <c r="G440" s="77">
        <v>1</v>
      </c>
      <c r="H440" s="77" t="s">
        <v>1092</v>
      </c>
      <c r="I440" s="77">
        <v>86208470</v>
      </c>
    </row>
    <row r="441" spans="1:9" x14ac:dyDescent="0.3">
      <c r="A441" s="77" t="s">
        <v>1974</v>
      </c>
      <c r="B441" s="77" t="s">
        <v>689</v>
      </c>
      <c r="C441" s="77" t="s">
        <v>1975</v>
      </c>
      <c r="D441" s="77" t="s">
        <v>1119</v>
      </c>
      <c r="E441" s="77">
        <v>0.99480000000000002</v>
      </c>
      <c r="F441" s="77">
        <v>0</v>
      </c>
      <c r="G441" s="77">
        <v>1</v>
      </c>
      <c r="H441" s="77" t="s">
        <v>1092</v>
      </c>
      <c r="I441" s="77">
        <v>73555749</v>
      </c>
    </row>
    <row r="442" spans="1:9" x14ac:dyDescent="0.3">
      <c r="A442" s="77" t="s">
        <v>1976</v>
      </c>
      <c r="B442" s="77" t="s">
        <v>691</v>
      </c>
      <c r="C442" s="77" t="s">
        <v>1977</v>
      </c>
      <c r="D442" s="77" t="s">
        <v>1119</v>
      </c>
      <c r="E442" s="77">
        <v>0.99080000000000001</v>
      </c>
      <c r="F442" s="77">
        <v>0</v>
      </c>
      <c r="G442" s="77">
        <v>1</v>
      </c>
      <c r="H442" s="77" t="s">
        <v>1092</v>
      </c>
      <c r="I442" s="77">
        <v>86208471</v>
      </c>
    </row>
    <row r="443" spans="1:9" x14ac:dyDescent="0.3">
      <c r="A443" s="77" t="s">
        <v>1978</v>
      </c>
      <c r="B443" s="77" t="s">
        <v>693</v>
      </c>
      <c r="C443" s="77" t="s">
        <v>1979</v>
      </c>
      <c r="D443" s="77" t="s">
        <v>1119</v>
      </c>
      <c r="E443" s="77">
        <v>0.997</v>
      </c>
      <c r="F443" s="77">
        <v>0</v>
      </c>
      <c r="G443" s="77">
        <v>0</v>
      </c>
      <c r="H443" s="77" t="s">
        <v>1092</v>
      </c>
      <c r="I443" s="77">
        <v>86208472</v>
      </c>
    </row>
    <row r="444" spans="1:9" x14ac:dyDescent="0.3">
      <c r="A444" s="77" t="s">
        <v>1980</v>
      </c>
      <c r="B444" s="77" t="s">
        <v>695</v>
      </c>
      <c r="C444" s="77" t="s">
        <v>1981</v>
      </c>
      <c r="D444" s="77" t="s">
        <v>1119</v>
      </c>
      <c r="E444" s="77">
        <v>0.99480000000000002</v>
      </c>
      <c r="F444" s="77">
        <v>0</v>
      </c>
      <c r="G444" s="77">
        <v>1</v>
      </c>
      <c r="H444" s="77" t="s">
        <v>1092</v>
      </c>
      <c r="I444" s="77">
        <v>86208473</v>
      </c>
    </row>
    <row r="445" spans="1:9" x14ac:dyDescent="0.3">
      <c r="A445" s="77" t="s">
        <v>1982</v>
      </c>
      <c r="B445" s="77" t="s">
        <v>217</v>
      </c>
      <c r="C445" s="77" t="s">
        <v>1983</v>
      </c>
      <c r="D445" s="77" t="s">
        <v>1119</v>
      </c>
      <c r="E445" s="77">
        <v>0.997</v>
      </c>
      <c r="F445" s="77">
        <v>0</v>
      </c>
      <c r="G445" s="77">
        <v>0</v>
      </c>
      <c r="H445" s="77" t="s">
        <v>1092</v>
      </c>
      <c r="I445" s="77">
        <v>46174052</v>
      </c>
    </row>
    <row r="446" spans="1:9" x14ac:dyDescent="0.3">
      <c r="A446" s="77" t="s">
        <v>1984</v>
      </c>
      <c r="B446" s="77" t="s">
        <v>697</v>
      </c>
      <c r="C446" s="77" t="s">
        <v>1985</v>
      </c>
      <c r="D446" s="77" t="s">
        <v>1119</v>
      </c>
      <c r="E446" s="77">
        <v>0.99480000000000002</v>
      </c>
      <c r="F446" s="77">
        <v>0</v>
      </c>
      <c r="G446" s="77">
        <v>1</v>
      </c>
      <c r="H446" s="77" t="s">
        <v>1092</v>
      </c>
      <c r="I446" s="77">
        <v>86208474</v>
      </c>
    </row>
    <row r="447" spans="1:9" x14ac:dyDescent="0.3">
      <c r="A447" s="77" t="s">
        <v>1986</v>
      </c>
      <c r="B447" s="77" t="s">
        <v>699</v>
      </c>
      <c r="C447" s="77" t="s">
        <v>1987</v>
      </c>
      <c r="D447" s="77" t="s">
        <v>1119</v>
      </c>
      <c r="E447" s="77">
        <v>0.99180000000000001</v>
      </c>
      <c r="F447" s="77">
        <v>0</v>
      </c>
      <c r="G447" s="77">
        <v>1</v>
      </c>
      <c r="H447" s="77" t="s">
        <v>1092</v>
      </c>
      <c r="I447" s="77">
        <v>86208475</v>
      </c>
    </row>
    <row r="448" spans="1:9" x14ac:dyDescent="0.3">
      <c r="A448" s="77" t="s">
        <v>1988</v>
      </c>
      <c r="B448" s="77" t="s">
        <v>701</v>
      </c>
      <c r="C448" s="77" t="s">
        <v>1989</v>
      </c>
      <c r="D448" s="77" t="s">
        <v>1056</v>
      </c>
      <c r="E448" s="77">
        <v>0.99180000000000001</v>
      </c>
      <c r="F448" s="77">
        <v>0</v>
      </c>
      <c r="G448" s="77">
        <v>1</v>
      </c>
      <c r="H448" s="77" t="s">
        <v>1092</v>
      </c>
      <c r="I448" s="77">
        <v>14149411</v>
      </c>
    </row>
    <row r="449" spans="1:9" x14ac:dyDescent="0.3">
      <c r="A449" s="77" t="s">
        <v>1990</v>
      </c>
      <c r="B449" s="77" t="s">
        <v>703</v>
      </c>
      <c r="C449" s="77" t="s">
        <v>1991</v>
      </c>
      <c r="D449" s="77" t="s">
        <v>1056</v>
      </c>
      <c r="E449" s="77">
        <v>0.99480000000000002</v>
      </c>
      <c r="F449" s="77">
        <v>0</v>
      </c>
      <c r="G449" s="77">
        <v>0</v>
      </c>
      <c r="H449" s="77" t="s">
        <v>1092</v>
      </c>
      <c r="I449" s="77">
        <v>86208476</v>
      </c>
    </row>
    <row r="450" spans="1:9" x14ac:dyDescent="0.3">
      <c r="A450" s="77" t="s">
        <v>1992</v>
      </c>
      <c r="B450" s="77" t="s">
        <v>705</v>
      </c>
      <c r="C450" s="77" t="s">
        <v>1993</v>
      </c>
      <c r="D450" s="77" t="s">
        <v>1119</v>
      </c>
      <c r="E450" s="77">
        <v>0.99539999999999995</v>
      </c>
      <c r="F450" s="77">
        <v>0</v>
      </c>
      <c r="G450" s="77">
        <v>1</v>
      </c>
      <c r="H450" s="77" t="s">
        <v>1092</v>
      </c>
      <c r="I450" s="77">
        <v>86208477</v>
      </c>
    </row>
    <row r="451" spans="1:9" x14ac:dyDescent="0.3">
      <c r="A451" s="77" t="s">
        <v>1994</v>
      </c>
      <c r="B451" s="77" t="s">
        <v>707</v>
      </c>
      <c r="C451" s="77" t="s">
        <v>1995</v>
      </c>
      <c r="D451" s="77" t="s">
        <v>1119</v>
      </c>
      <c r="E451" s="77">
        <v>0.98839999999999995</v>
      </c>
      <c r="F451" s="77">
        <v>0</v>
      </c>
      <c r="G451" s="77">
        <v>1</v>
      </c>
      <c r="H451" s="77" t="s">
        <v>1092</v>
      </c>
      <c r="I451" s="77">
        <v>86208478</v>
      </c>
    </row>
    <row r="452" spans="1:9" x14ac:dyDescent="0.3">
      <c r="A452" s="77" t="s">
        <v>1996</v>
      </c>
      <c r="B452" s="77" t="s">
        <v>715</v>
      </c>
      <c r="C452" s="77" t="s">
        <v>1997</v>
      </c>
      <c r="D452" s="77" t="s">
        <v>1056</v>
      </c>
      <c r="E452" s="77">
        <v>0.997</v>
      </c>
      <c r="F452" s="77">
        <v>0</v>
      </c>
      <c r="G452" s="77">
        <v>0</v>
      </c>
      <c r="H452" s="77" t="s">
        <v>1092</v>
      </c>
      <c r="I452" s="77">
        <v>53485723</v>
      </c>
    </row>
    <row r="453" spans="1:9" x14ac:dyDescent="0.3">
      <c r="A453" s="77" t="s">
        <v>1998</v>
      </c>
      <c r="B453" s="77" t="s">
        <v>717</v>
      </c>
      <c r="C453" s="77" t="s">
        <v>1999</v>
      </c>
      <c r="D453" s="77" t="s">
        <v>1119</v>
      </c>
      <c r="E453" s="77">
        <v>0.99480000000000002</v>
      </c>
      <c r="F453" s="77">
        <v>0</v>
      </c>
      <c r="G453" s="77">
        <v>1</v>
      </c>
      <c r="H453" s="77" t="s">
        <v>1092</v>
      </c>
      <c r="I453" s="77">
        <v>86208479</v>
      </c>
    </row>
    <row r="454" spans="1:9" x14ac:dyDescent="0.3">
      <c r="A454" s="77" t="s">
        <v>2000</v>
      </c>
      <c r="B454" s="77" t="s">
        <v>719</v>
      </c>
      <c r="C454" s="77" t="s">
        <v>2001</v>
      </c>
      <c r="D454" s="77" t="s">
        <v>1056</v>
      </c>
      <c r="E454" s="77">
        <v>0.99539999999999995</v>
      </c>
      <c r="F454" s="77">
        <v>0</v>
      </c>
      <c r="G454" s="77">
        <v>1</v>
      </c>
      <c r="H454" s="77" t="s">
        <v>1092</v>
      </c>
      <c r="I454" s="77">
        <v>13847957</v>
      </c>
    </row>
    <row r="455" spans="1:9" x14ac:dyDescent="0.3">
      <c r="A455" s="77" t="s">
        <v>2002</v>
      </c>
      <c r="B455" s="77" t="s">
        <v>727</v>
      </c>
      <c r="C455" s="77" t="s">
        <v>2003</v>
      </c>
      <c r="D455" s="77" t="s">
        <v>1056</v>
      </c>
      <c r="E455" s="77">
        <v>0.997</v>
      </c>
      <c r="F455" s="77">
        <v>0</v>
      </c>
      <c r="G455" s="77">
        <v>0</v>
      </c>
      <c r="H455" s="77" t="s">
        <v>1092</v>
      </c>
      <c r="I455" s="77">
        <v>71363036</v>
      </c>
    </row>
    <row r="456" spans="1:9" x14ac:dyDescent="0.3">
      <c r="A456" s="77" t="s">
        <v>2004</v>
      </c>
      <c r="B456" s="77" t="s">
        <v>733</v>
      </c>
      <c r="C456" s="77" t="s">
        <v>2005</v>
      </c>
      <c r="D456" s="77" t="s">
        <v>1056</v>
      </c>
      <c r="E456" s="77">
        <v>0.99539999999999995</v>
      </c>
      <c r="F456" s="77">
        <v>0</v>
      </c>
      <c r="G456" s="77">
        <v>1</v>
      </c>
      <c r="H456" s="77" t="s">
        <v>1092</v>
      </c>
      <c r="I456" s="77">
        <v>72941819</v>
      </c>
    </row>
    <row r="457" spans="1:9" x14ac:dyDescent="0.3">
      <c r="A457" s="77" t="s">
        <v>2006</v>
      </c>
      <c r="B457" s="77" t="s">
        <v>735</v>
      </c>
      <c r="C457" s="77" t="s">
        <v>2007</v>
      </c>
      <c r="D457" s="77" t="s">
        <v>1056</v>
      </c>
      <c r="E457" s="77">
        <v>0.99480000000000002</v>
      </c>
      <c r="F457" s="77">
        <v>0</v>
      </c>
      <c r="G457" s="77">
        <v>1</v>
      </c>
      <c r="H457" s="77" t="s">
        <v>1092</v>
      </c>
      <c r="I457" s="77">
        <v>72941820</v>
      </c>
    </row>
    <row r="458" spans="1:9" x14ac:dyDescent="0.3">
      <c r="A458" s="77" t="s">
        <v>2008</v>
      </c>
      <c r="B458" s="77" t="s">
        <v>739</v>
      </c>
      <c r="C458" s="77" t="s">
        <v>2009</v>
      </c>
      <c r="D458" s="77" t="s">
        <v>1056</v>
      </c>
      <c r="E458" s="77">
        <v>0.99539999999999995</v>
      </c>
      <c r="F458" s="77">
        <v>0</v>
      </c>
      <c r="G458" s="77">
        <v>1</v>
      </c>
      <c r="H458" s="77" t="s">
        <v>1092</v>
      </c>
      <c r="I458" s="77">
        <v>72941821</v>
      </c>
    </row>
    <row r="459" spans="1:9" x14ac:dyDescent="0.3">
      <c r="A459" s="77" t="s">
        <v>2010</v>
      </c>
      <c r="B459" s="77" t="s">
        <v>779</v>
      </c>
      <c r="C459" s="77" t="s">
        <v>2011</v>
      </c>
      <c r="D459" s="77" t="s">
        <v>1056</v>
      </c>
      <c r="E459" s="77">
        <v>0.997</v>
      </c>
      <c r="F459" s="77">
        <v>0</v>
      </c>
      <c r="G459" s="77">
        <v>0</v>
      </c>
      <c r="H459" s="77" t="s">
        <v>1092</v>
      </c>
      <c r="I459" s="77">
        <v>72941822</v>
      </c>
    </row>
    <row r="460" spans="1:9" x14ac:dyDescent="0.3">
      <c r="A460" s="77" t="s">
        <v>2012</v>
      </c>
      <c r="B460" s="77" t="s">
        <v>781</v>
      </c>
      <c r="C460" s="77" t="s">
        <v>2013</v>
      </c>
      <c r="D460" s="77" t="s">
        <v>1056</v>
      </c>
      <c r="E460" s="77">
        <v>0.99539999999999995</v>
      </c>
      <c r="F460" s="77">
        <v>0</v>
      </c>
      <c r="G460" s="77">
        <v>1</v>
      </c>
      <c r="H460" s="77" t="s">
        <v>1092</v>
      </c>
      <c r="I460" s="77">
        <v>53485722</v>
      </c>
    </row>
    <row r="461" spans="1:9" x14ac:dyDescent="0.3">
      <c r="A461" s="77" t="s">
        <v>2014</v>
      </c>
      <c r="B461" s="77" t="s">
        <v>795</v>
      </c>
      <c r="C461" s="77" t="s">
        <v>2015</v>
      </c>
      <c r="D461" s="77" t="s">
        <v>1056</v>
      </c>
      <c r="E461" s="77">
        <v>0.99539999999999995</v>
      </c>
      <c r="F461" s="77">
        <v>0</v>
      </c>
      <c r="G461" s="77">
        <v>1</v>
      </c>
      <c r="H461" s="77" t="s">
        <v>1092</v>
      </c>
      <c r="I461" s="77">
        <v>16212145</v>
      </c>
    </row>
    <row r="462" spans="1:9" x14ac:dyDescent="0.3">
      <c r="A462" s="77" t="s">
        <v>2016</v>
      </c>
      <c r="B462" s="77" t="s">
        <v>713</v>
      </c>
      <c r="C462" s="77" t="s">
        <v>2017</v>
      </c>
      <c r="D462" s="77" t="s">
        <v>1060</v>
      </c>
      <c r="E462" s="77">
        <v>0.90810000000000002</v>
      </c>
      <c r="F462" s="77">
        <v>0</v>
      </c>
      <c r="G462" s="77">
        <v>0</v>
      </c>
      <c r="H462" s="77" t="s">
        <v>1074</v>
      </c>
      <c r="I462" s="77">
        <v>15525539</v>
      </c>
    </row>
    <row r="463" spans="1:9" x14ac:dyDescent="0.3">
      <c r="A463" s="77" t="s">
        <v>2018</v>
      </c>
      <c r="B463" s="77" t="s">
        <v>287</v>
      </c>
      <c r="C463" s="77" t="s">
        <v>2019</v>
      </c>
      <c r="D463" s="77" t="s">
        <v>1056</v>
      </c>
      <c r="E463" s="77">
        <v>0.93759999999999999</v>
      </c>
      <c r="F463" s="77">
        <v>0</v>
      </c>
      <c r="G463" s="77">
        <v>0</v>
      </c>
      <c r="H463" s="77" t="s">
        <v>1061</v>
      </c>
      <c r="I463" s="77">
        <v>11763618</v>
      </c>
    </row>
    <row r="464" spans="1:9" x14ac:dyDescent="0.3">
      <c r="A464" s="77" t="s">
        <v>2020</v>
      </c>
      <c r="B464" s="77" t="s">
        <v>289</v>
      </c>
      <c r="C464" s="77" t="s">
        <v>2021</v>
      </c>
      <c r="D464" s="77" t="s">
        <v>1056</v>
      </c>
      <c r="E464" s="77">
        <v>0.93759999999999999</v>
      </c>
      <c r="F464" s="77">
        <v>0</v>
      </c>
      <c r="G464" s="77">
        <v>0</v>
      </c>
      <c r="H464" s="77" t="s">
        <v>1061</v>
      </c>
      <c r="I464" s="77">
        <v>11479239</v>
      </c>
    </row>
    <row r="465" spans="1:9" x14ac:dyDescent="0.3">
      <c r="A465" s="77" t="s">
        <v>2022</v>
      </c>
      <c r="B465" s="77" t="s">
        <v>299</v>
      </c>
      <c r="C465" s="77" t="s">
        <v>2023</v>
      </c>
      <c r="D465" s="77" t="s">
        <v>1056</v>
      </c>
      <c r="E465" s="77">
        <v>0.93759999999999999</v>
      </c>
      <c r="F465" s="77">
        <v>0</v>
      </c>
      <c r="G465" s="77">
        <v>0</v>
      </c>
      <c r="H465" s="77" t="s">
        <v>1061</v>
      </c>
      <c r="I465" s="77">
        <v>11377211</v>
      </c>
    </row>
    <row r="466" spans="1:9" x14ac:dyDescent="0.3">
      <c r="A466" s="77" t="s">
        <v>2024</v>
      </c>
      <c r="B466" s="77" t="s">
        <v>943</v>
      </c>
      <c r="C466" s="77" t="s">
        <v>2025</v>
      </c>
      <c r="D466" s="77" t="s">
        <v>1056</v>
      </c>
      <c r="E466" s="77">
        <v>0.93400000000000005</v>
      </c>
      <c r="F466" s="77">
        <v>0</v>
      </c>
      <c r="G466" s="77">
        <v>0</v>
      </c>
      <c r="H466" s="77" t="s">
        <v>2026</v>
      </c>
      <c r="I466" s="77">
        <v>154735127</v>
      </c>
    </row>
    <row r="467" spans="1:9" x14ac:dyDescent="0.3">
      <c r="A467" s="77" t="s">
        <v>2027</v>
      </c>
      <c r="B467" s="77" t="s">
        <v>945</v>
      </c>
      <c r="C467" s="77" t="s">
        <v>2028</v>
      </c>
      <c r="D467" s="77" t="s">
        <v>1056</v>
      </c>
      <c r="E467" s="77">
        <v>0.93400000000000005</v>
      </c>
      <c r="F467" s="77">
        <v>0</v>
      </c>
      <c r="G467" s="77">
        <v>0</v>
      </c>
      <c r="H467" s="77" t="s">
        <v>2026</v>
      </c>
      <c r="I467" s="77">
        <v>154735128</v>
      </c>
    </row>
    <row r="468" spans="1:9" x14ac:dyDescent="0.3">
      <c r="A468" s="77" t="s">
        <v>2029</v>
      </c>
      <c r="B468" s="77" t="s">
        <v>949</v>
      </c>
      <c r="C468" s="77" t="s">
        <v>2030</v>
      </c>
      <c r="D468" s="77" t="s">
        <v>1119</v>
      </c>
      <c r="E468" s="77"/>
      <c r="F468" s="77">
        <v>1</v>
      </c>
      <c r="G468" s="77">
        <v>0</v>
      </c>
      <c r="H468" s="77" t="s">
        <v>1104</v>
      </c>
      <c r="I468" s="77" t="s">
        <v>1240</v>
      </c>
    </row>
    <row r="469" spans="1:9" x14ac:dyDescent="0.3">
      <c r="A469" s="77" t="s">
        <v>2031</v>
      </c>
      <c r="B469" s="77" t="s">
        <v>959</v>
      </c>
      <c r="C469" s="77" t="s">
        <v>2032</v>
      </c>
      <c r="D469" s="77" t="s">
        <v>1060</v>
      </c>
      <c r="E469" s="77">
        <v>0.94710000000000005</v>
      </c>
      <c r="F469" s="77">
        <v>0</v>
      </c>
      <c r="G469" s="77">
        <v>0</v>
      </c>
      <c r="H469" s="77" t="s">
        <v>1664</v>
      </c>
      <c r="I469" s="77">
        <v>10898209</v>
      </c>
    </row>
    <row r="470" spans="1:9" x14ac:dyDescent="0.3">
      <c r="A470" s="77" t="s">
        <v>2033</v>
      </c>
      <c r="B470" s="77" t="s">
        <v>54</v>
      </c>
      <c r="C470" s="77" t="s">
        <v>2034</v>
      </c>
      <c r="D470" s="77" t="s">
        <v>1060</v>
      </c>
      <c r="E470" s="77">
        <v>0.9778</v>
      </c>
      <c r="F470" s="77">
        <v>0</v>
      </c>
      <c r="G470" s="77">
        <v>0</v>
      </c>
      <c r="H470" s="77" t="s">
        <v>1664</v>
      </c>
      <c r="I470" s="77">
        <v>11158772</v>
      </c>
    </row>
    <row r="471" spans="1:9" x14ac:dyDescent="0.3">
      <c r="A471" s="77" t="s">
        <v>2035</v>
      </c>
      <c r="B471" s="77" t="s">
        <v>461</v>
      </c>
      <c r="C471" s="77" t="s">
        <v>2036</v>
      </c>
      <c r="D471" s="77" t="s">
        <v>1060</v>
      </c>
      <c r="E471" s="77">
        <v>0.98880000000000001</v>
      </c>
      <c r="F471" s="77">
        <v>0</v>
      </c>
      <c r="G471" s="77">
        <v>0</v>
      </c>
      <c r="H471" s="77" t="s">
        <v>1064</v>
      </c>
      <c r="I471" s="77">
        <v>138395011</v>
      </c>
    </row>
    <row r="472" spans="1:9" x14ac:dyDescent="0.3">
      <c r="A472" s="77" t="s">
        <v>2037</v>
      </c>
      <c r="B472" s="77" t="s">
        <v>70</v>
      </c>
      <c r="C472" s="77" t="s">
        <v>2038</v>
      </c>
      <c r="D472" s="77" t="s">
        <v>1060</v>
      </c>
      <c r="E472" s="77">
        <v>0.92379999999999995</v>
      </c>
      <c r="F472" s="77">
        <v>0</v>
      </c>
      <c r="G472" s="77">
        <v>0</v>
      </c>
      <c r="H472" s="77" t="s">
        <v>1664</v>
      </c>
      <c r="I472" s="77">
        <v>71751282</v>
      </c>
    </row>
    <row r="473" spans="1:9" x14ac:dyDescent="0.3">
      <c r="A473" s="77" t="s">
        <v>2039</v>
      </c>
      <c r="B473" s="77" t="s">
        <v>313</v>
      </c>
      <c r="C473" s="77" t="s">
        <v>2040</v>
      </c>
      <c r="D473" s="77" t="s">
        <v>1119</v>
      </c>
      <c r="E473" s="77">
        <v>0.88390000000000002</v>
      </c>
      <c r="F473" s="77">
        <v>0</v>
      </c>
      <c r="G473" s="77">
        <v>0</v>
      </c>
      <c r="H473" s="77" t="s">
        <v>1061</v>
      </c>
      <c r="I473" s="77">
        <v>33121</v>
      </c>
    </row>
    <row r="474" spans="1:9" x14ac:dyDescent="0.3">
      <c r="A474" s="77" t="s">
        <v>2041</v>
      </c>
      <c r="B474" s="77" t="s">
        <v>135</v>
      </c>
      <c r="C474" s="77" t="s">
        <v>2042</v>
      </c>
      <c r="D474" s="77" t="s">
        <v>1119</v>
      </c>
      <c r="E474" s="77"/>
      <c r="F474" s="77">
        <v>1</v>
      </c>
      <c r="G474" s="77">
        <v>0</v>
      </c>
      <c r="H474" s="77" t="s">
        <v>1057</v>
      </c>
      <c r="I474" s="77" t="s">
        <v>1240</v>
      </c>
    </row>
    <row r="475" spans="1:9" x14ac:dyDescent="0.3">
      <c r="A475" s="77" t="s">
        <v>2043</v>
      </c>
      <c r="B475" s="77" t="s">
        <v>737</v>
      </c>
      <c r="C475" s="77" t="s">
        <v>2044</v>
      </c>
      <c r="D475" s="77" t="s">
        <v>1119</v>
      </c>
      <c r="E475" s="77">
        <v>0.90480000000000005</v>
      </c>
      <c r="F475" s="77">
        <v>0</v>
      </c>
      <c r="G475" s="77">
        <v>0</v>
      </c>
      <c r="H475" s="77" t="s">
        <v>1064</v>
      </c>
      <c r="I475" s="77">
        <v>102197172</v>
      </c>
    </row>
    <row r="476" spans="1:9" x14ac:dyDescent="0.3">
      <c r="A476" s="77" t="s">
        <v>2045</v>
      </c>
      <c r="B476" s="77" t="s">
        <v>147</v>
      </c>
      <c r="C476" s="77" t="s">
        <v>2046</v>
      </c>
      <c r="D476" s="77" t="s">
        <v>1119</v>
      </c>
      <c r="E476" s="77"/>
      <c r="F476" s="77">
        <v>1</v>
      </c>
      <c r="G476" s="77">
        <v>0</v>
      </c>
      <c r="H476" s="77" t="s">
        <v>1057</v>
      </c>
      <c r="I476" s="77" t="s">
        <v>1240</v>
      </c>
    </row>
    <row r="477" spans="1:9" x14ac:dyDescent="0.3">
      <c r="A477" s="77" t="s">
        <v>2047</v>
      </c>
      <c r="B477" s="77" t="s">
        <v>149</v>
      </c>
      <c r="C477" s="77" t="s">
        <v>2048</v>
      </c>
      <c r="D477" s="77" t="s">
        <v>1119</v>
      </c>
      <c r="E477" s="77"/>
      <c r="F477" s="77">
        <v>1</v>
      </c>
      <c r="G477" s="77">
        <v>0</v>
      </c>
      <c r="H477" s="77" t="s">
        <v>1057</v>
      </c>
      <c r="I477" s="77" t="s">
        <v>1240</v>
      </c>
    </row>
    <row r="478" spans="1:9" x14ac:dyDescent="0.3">
      <c r="A478" s="77" t="s">
        <v>2049</v>
      </c>
      <c r="B478" s="77" t="s">
        <v>151</v>
      </c>
      <c r="C478" s="77" t="s">
        <v>2050</v>
      </c>
      <c r="D478" s="77" t="s">
        <v>1119</v>
      </c>
      <c r="E478" s="77"/>
      <c r="F478" s="77">
        <v>1</v>
      </c>
      <c r="G478" s="77">
        <v>0</v>
      </c>
      <c r="H478" s="77" t="s">
        <v>1057</v>
      </c>
      <c r="I478" s="77" t="s">
        <v>1240</v>
      </c>
    </row>
    <row r="479" spans="1:9" x14ac:dyDescent="0.3">
      <c r="A479" s="77" t="s">
        <v>2051</v>
      </c>
      <c r="B479" s="77" t="s">
        <v>936</v>
      </c>
      <c r="C479" s="77" t="s">
        <v>2052</v>
      </c>
      <c r="D479" s="77" t="s">
        <v>1119</v>
      </c>
      <c r="E479" s="77">
        <v>0.93210000000000004</v>
      </c>
      <c r="F479" s="77">
        <v>0</v>
      </c>
      <c r="G479" s="77">
        <v>0</v>
      </c>
      <c r="H479" s="77" t="s">
        <v>1057</v>
      </c>
      <c r="I479" s="77">
        <v>6537498</v>
      </c>
    </row>
    <row r="480" spans="1:9" x14ac:dyDescent="0.3">
      <c r="A480" s="77" t="s">
        <v>2053</v>
      </c>
      <c r="B480" s="77" t="s">
        <v>252</v>
      </c>
      <c r="C480" s="77" t="s">
        <v>2054</v>
      </c>
      <c r="D480" s="77" t="s">
        <v>1119</v>
      </c>
      <c r="E480" s="77"/>
      <c r="F480" s="77">
        <v>1</v>
      </c>
      <c r="G480" s="77">
        <v>0</v>
      </c>
      <c r="H480" s="77" t="s">
        <v>1057</v>
      </c>
      <c r="I480" s="77" t="s">
        <v>1240</v>
      </c>
    </row>
    <row r="481" spans="1:9" x14ac:dyDescent="0.3">
      <c r="A481" s="77" t="s">
        <v>2055</v>
      </c>
      <c r="B481" s="77" t="s">
        <v>254</v>
      </c>
      <c r="C481" s="77" t="s">
        <v>2056</v>
      </c>
      <c r="D481" s="77" t="s">
        <v>1119</v>
      </c>
      <c r="E481" s="77"/>
      <c r="F481" s="77">
        <v>1</v>
      </c>
      <c r="G481" s="77">
        <v>0</v>
      </c>
      <c r="H481" s="77" t="s">
        <v>1057</v>
      </c>
      <c r="I481" s="77" t="s">
        <v>1240</v>
      </c>
    </row>
    <row r="482" spans="1:9" x14ac:dyDescent="0.3">
      <c r="A482" s="77" t="s">
        <v>2057</v>
      </c>
      <c r="B482" s="77" t="s">
        <v>256</v>
      </c>
      <c r="C482" s="77" t="s">
        <v>2058</v>
      </c>
      <c r="D482" s="77" t="s">
        <v>1119</v>
      </c>
      <c r="E482" s="77"/>
      <c r="F482" s="77">
        <v>1</v>
      </c>
      <c r="G482" s="77">
        <v>0</v>
      </c>
      <c r="H482" s="77" t="s">
        <v>1057</v>
      </c>
      <c r="I482" s="77" t="s">
        <v>1240</v>
      </c>
    </row>
    <row r="483" spans="1:9" x14ac:dyDescent="0.3">
      <c r="A483" s="77" t="s">
        <v>2059</v>
      </c>
      <c r="B483" s="77" t="s">
        <v>258</v>
      </c>
      <c r="C483" s="77" t="s">
        <v>2060</v>
      </c>
      <c r="D483" s="77" t="s">
        <v>1119</v>
      </c>
      <c r="E483" s="77"/>
      <c r="F483" s="77">
        <v>1</v>
      </c>
      <c r="G483" s="77">
        <v>0</v>
      </c>
      <c r="H483" s="77" t="s">
        <v>1057</v>
      </c>
      <c r="I483" s="77" t="s">
        <v>1240</v>
      </c>
    </row>
    <row r="484" spans="1:9" x14ac:dyDescent="0.3">
      <c r="A484" s="77" t="s">
        <v>2061</v>
      </c>
      <c r="B484" s="77" t="s">
        <v>260</v>
      </c>
      <c r="C484" s="77" t="s">
        <v>2062</v>
      </c>
      <c r="D484" s="77" t="s">
        <v>1119</v>
      </c>
      <c r="E484" s="77"/>
      <c r="F484" s="77">
        <v>1</v>
      </c>
      <c r="G484" s="77">
        <v>0</v>
      </c>
      <c r="H484" s="77" t="s">
        <v>1057</v>
      </c>
      <c r="I484" s="77" t="s">
        <v>1240</v>
      </c>
    </row>
    <row r="485" spans="1:9" x14ac:dyDescent="0.3">
      <c r="A485" s="77" t="s">
        <v>2063</v>
      </c>
      <c r="B485" s="77" t="s">
        <v>266</v>
      </c>
      <c r="C485" s="77" t="s">
        <v>2064</v>
      </c>
      <c r="D485" s="77" t="s">
        <v>1056</v>
      </c>
      <c r="E485" s="77">
        <v>0.96650000000000003</v>
      </c>
      <c r="F485" s="77">
        <v>0</v>
      </c>
      <c r="G485" s="77">
        <v>0</v>
      </c>
      <c r="H485" s="77" t="s">
        <v>1116</v>
      </c>
      <c r="I485" s="77">
        <v>3015319</v>
      </c>
    </row>
    <row r="486" spans="1:9" x14ac:dyDescent="0.3">
      <c r="A486" s="77" t="s">
        <v>2065</v>
      </c>
      <c r="B486" s="77" t="s">
        <v>824</v>
      </c>
      <c r="C486" s="77" t="s">
        <v>2066</v>
      </c>
      <c r="D486" s="77" t="s">
        <v>1119</v>
      </c>
      <c r="E486" s="77">
        <v>0.95630000000000004</v>
      </c>
      <c r="F486" s="77">
        <v>0</v>
      </c>
      <c r="G486" s="77">
        <v>0</v>
      </c>
      <c r="H486" s="77" t="s">
        <v>1064</v>
      </c>
      <c r="I486" s="77">
        <v>92296</v>
      </c>
    </row>
    <row r="487" spans="1:9" x14ac:dyDescent="0.3">
      <c r="A487" s="77" t="s">
        <v>2067</v>
      </c>
      <c r="B487" s="77" t="s">
        <v>987</v>
      </c>
      <c r="C487" s="77" t="s">
        <v>2068</v>
      </c>
      <c r="D487" s="77" t="s">
        <v>1056</v>
      </c>
      <c r="E487" s="77"/>
      <c r="F487" s="77">
        <v>1</v>
      </c>
      <c r="G487" s="77">
        <v>0</v>
      </c>
      <c r="H487" s="77" t="s">
        <v>1057</v>
      </c>
      <c r="I487" s="77" t="s">
        <v>1240</v>
      </c>
    </row>
    <row r="488" spans="1:9" x14ac:dyDescent="0.3">
      <c r="A488" s="77" t="s">
        <v>2069</v>
      </c>
      <c r="B488" s="77" t="s">
        <v>989</v>
      </c>
      <c r="C488" s="77" t="s">
        <v>2070</v>
      </c>
      <c r="D488" s="77" t="s">
        <v>1056</v>
      </c>
      <c r="E488" s="77"/>
      <c r="F488" s="77">
        <v>1</v>
      </c>
      <c r="G488" s="77">
        <v>0</v>
      </c>
      <c r="H488" s="77" t="s">
        <v>1057</v>
      </c>
      <c r="I488" s="77" t="s">
        <v>1240</v>
      </c>
    </row>
    <row r="489" spans="1:9" x14ac:dyDescent="0.3">
      <c r="A489" s="77" t="s">
        <v>2071</v>
      </c>
      <c r="B489" s="77" t="s">
        <v>991</v>
      </c>
      <c r="C489" s="77" t="s">
        <v>2072</v>
      </c>
      <c r="D489" s="77"/>
      <c r="E489" s="77">
        <v>0.96757753999999996</v>
      </c>
      <c r="F489" s="77">
        <v>0</v>
      </c>
      <c r="G489" s="77">
        <v>0</v>
      </c>
      <c r="H489" s="77" t="s">
        <v>1064</v>
      </c>
      <c r="I489" s="77">
        <v>38388</v>
      </c>
    </row>
  </sheetData>
  <autoFilter ref="A1:I489" xr:uid="{34DE542A-0FE1-4BE1-9085-60091626706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18F5D-9736-4AAA-ACBE-4D3FB68DAB53}">
  <dimension ref="C1:K494"/>
  <sheetViews>
    <sheetView workbookViewId="0"/>
  </sheetViews>
  <sheetFormatPr defaultRowHeight="14.4" x14ac:dyDescent="0.3"/>
  <cols>
    <col min="2" max="2" width="8.77734375" customWidth="1"/>
    <col min="3" max="3" width="15.77734375" bestFit="1" customWidth="1"/>
    <col min="4" max="4" width="29.44140625" customWidth="1"/>
    <col min="5" max="5" width="41.44140625" customWidth="1"/>
    <col min="6" max="6" width="9.21875" style="21"/>
    <col min="7" max="7" width="17.21875" style="21" customWidth="1"/>
    <col min="8" max="9" width="9.21875" style="21"/>
    <col min="10" max="10" width="10.21875" style="21" customWidth="1"/>
  </cols>
  <sheetData>
    <row r="1" spans="3:11" x14ac:dyDescent="0.3">
      <c r="C1" t="s">
        <v>1042</v>
      </c>
    </row>
    <row r="4" spans="3:11" x14ac:dyDescent="0.3">
      <c r="C4" s="10" t="s">
        <v>39</v>
      </c>
      <c r="D4" s="11" t="s">
        <v>40</v>
      </c>
      <c r="E4" s="11" t="s">
        <v>37</v>
      </c>
      <c r="F4" s="11" t="s">
        <v>1000</v>
      </c>
      <c r="G4" s="11" t="s">
        <v>1039</v>
      </c>
      <c r="H4" s="11" t="s">
        <v>1040</v>
      </c>
      <c r="I4" s="11" t="s">
        <v>999</v>
      </c>
      <c r="J4" s="11" t="s">
        <v>1041</v>
      </c>
      <c r="K4" s="24" t="s">
        <v>1043</v>
      </c>
    </row>
    <row r="5" spans="3:11" x14ac:dyDescent="0.3">
      <c r="C5" s="16" t="s">
        <v>406</v>
      </c>
      <c r="D5" s="12" t="s">
        <v>407</v>
      </c>
      <c r="E5" s="15" t="s">
        <v>992</v>
      </c>
      <c r="F5" s="19"/>
      <c r="G5" s="19"/>
      <c r="H5" s="19"/>
      <c r="I5" s="19"/>
      <c r="J5" s="20"/>
      <c r="K5" s="23" t="str">
        <f>IFERROR(VLOOKUP(Table10[[#This Row],[CAS NO.]],TRI!$A$2:$C$10,3,FALSE),"")</f>
        <v/>
      </c>
    </row>
    <row r="6" spans="3:11" x14ac:dyDescent="0.3">
      <c r="C6" s="16" t="s">
        <v>43</v>
      </c>
      <c r="D6" s="12" t="s">
        <v>44</v>
      </c>
      <c r="E6" s="15" t="s">
        <v>993</v>
      </c>
      <c r="F6" s="19"/>
      <c r="G6" s="19">
        <v>4</v>
      </c>
      <c r="H6" s="19"/>
      <c r="I6" s="19"/>
      <c r="J6" s="20"/>
      <c r="K6" s="23" t="str">
        <f>IFERROR(VLOOKUP(Table10[[#This Row],[CAS NO.]],TRI!$A$2:$C$10,3,FALSE),"")</f>
        <v/>
      </c>
    </row>
    <row r="7" spans="3:11" x14ac:dyDescent="0.3">
      <c r="C7" s="16" t="s">
        <v>45</v>
      </c>
      <c r="D7" s="12" t="s">
        <v>46</v>
      </c>
      <c r="E7" s="15" t="s">
        <v>994</v>
      </c>
      <c r="F7" s="19"/>
      <c r="G7" s="19"/>
      <c r="H7" s="19"/>
      <c r="I7" s="19"/>
      <c r="J7" s="20"/>
      <c r="K7" s="23" t="str">
        <f>IFERROR(VLOOKUP(Table10[[#This Row],[CAS NO.]],TRI!$A$2:$C$10,3,FALSE),"")</f>
        <v/>
      </c>
    </row>
    <row r="8" spans="3:11" x14ac:dyDescent="0.3">
      <c r="C8" s="16" t="s">
        <v>41</v>
      </c>
      <c r="D8" s="12" t="s">
        <v>42</v>
      </c>
      <c r="E8" s="15" t="s">
        <v>992</v>
      </c>
      <c r="F8" s="19"/>
      <c r="G8" s="19">
        <v>1</v>
      </c>
      <c r="H8" s="19"/>
      <c r="I8" s="19"/>
      <c r="J8" s="20"/>
      <c r="K8" s="23" t="str">
        <f>IFERROR(VLOOKUP(Table10[[#This Row],[CAS NO.]],TRI!$A$2:$C$10,3,FALSE),"")</f>
        <v/>
      </c>
    </row>
    <row r="9" spans="3:11" x14ac:dyDescent="0.3">
      <c r="C9" s="16" t="s">
        <v>49</v>
      </c>
      <c r="D9" s="12" t="s">
        <v>50</v>
      </c>
      <c r="E9" s="15" t="s">
        <v>24</v>
      </c>
      <c r="F9" s="19"/>
      <c r="G9" s="19">
        <v>1</v>
      </c>
      <c r="H9" s="19"/>
      <c r="I9" s="19"/>
      <c r="J9" s="20"/>
      <c r="K9" s="23" t="str">
        <f>IFERROR(VLOOKUP(Table10[[#This Row],[CAS NO.]],TRI!$A$2:$C$10,3,FALSE),"")</f>
        <v/>
      </c>
    </row>
    <row r="10" spans="3:11" x14ac:dyDescent="0.3">
      <c r="C10" s="16" t="s">
        <v>51</v>
      </c>
      <c r="D10" s="12" t="s">
        <v>52</v>
      </c>
      <c r="E10" s="15" t="s">
        <v>24</v>
      </c>
      <c r="F10" s="19" t="s">
        <v>996</v>
      </c>
      <c r="G10" s="19">
        <v>2</v>
      </c>
      <c r="H10" s="19"/>
      <c r="I10" s="19"/>
      <c r="J10" s="20">
        <v>3</v>
      </c>
      <c r="K10" s="23" t="str">
        <f>IFERROR(VLOOKUP(Table10[[#This Row],[CAS NO.]],TRI!$A$2:$C$10,3,FALSE),"")</f>
        <v/>
      </c>
    </row>
    <row r="11" spans="3:11" x14ac:dyDescent="0.3">
      <c r="C11" s="16" t="s">
        <v>53</v>
      </c>
      <c r="D11" s="12" t="s">
        <v>54</v>
      </c>
      <c r="E11" s="15" t="s">
        <v>11</v>
      </c>
      <c r="F11" s="19"/>
      <c r="G11" s="19"/>
      <c r="H11" s="19"/>
      <c r="I11" s="19"/>
      <c r="J11" s="20"/>
      <c r="K11" s="23" t="str">
        <f>IFERROR(VLOOKUP(Table10[[#This Row],[CAS NO.]],TRI!$A$2:$C$10,3,FALSE),"")</f>
        <v/>
      </c>
    </row>
    <row r="12" spans="3:11" x14ac:dyDescent="0.3">
      <c r="C12" s="16" t="s">
        <v>55</v>
      </c>
      <c r="D12" s="12" t="s">
        <v>56</v>
      </c>
      <c r="E12" s="15" t="s">
        <v>24</v>
      </c>
      <c r="F12" s="19"/>
      <c r="G12" s="19">
        <v>1</v>
      </c>
      <c r="H12" s="19"/>
      <c r="I12" s="19"/>
      <c r="J12" s="20"/>
      <c r="K12" s="23" t="str">
        <f>IFERROR(VLOOKUP(Table10[[#This Row],[CAS NO.]],TRI!$A$2:$C$10,3,FALSE),"")</f>
        <v/>
      </c>
    </row>
    <row r="13" spans="3:11" x14ac:dyDescent="0.3">
      <c r="C13" s="16" t="s">
        <v>460</v>
      </c>
      <c r="D13" s="12" t="s">
        <v>461</v>
      </c>
      <c r="E13" s="15" t="s">
        <v>992</v>
      </c>
      <c r="F13" s="19"/>
      <c r="G13" s="19">
        <v>1</v>
      </c>
      <c r="H13" s="19"/>
      <c r="I13" s="19"/>
      <c r="J13" s="20"/>
      <c r="K13" s="23" t="str">
        <f>IFERROR(VLOOKUP(Table10[[#This Row],[CAS NO.]],TRI!$A$2:$C$10,3,FALSE),"")</f>
        <v/>
      </c>
    </row>
    <row r="14" spans="3:11" x14ac:dyDescent="0.3">
      <c r="C14" s="16" t="s">
        <v>59</v>
      </c>
      <c r="D14" s="12" t="s">
        <v>60</v>
      </c>
      <c r="E14" s="15" t="s">
        <v>993</v>
      </c>
      <c r="F14" s="19" t="s">
        <v>996</v>
      </c>
      <c r="G14" s="19">
        <v>2</v>
      </c>
      <c r="H14" s="19"/>
      <c r="I14" s="19"/>
      <c r="J14" s="20">
        <v>1</v>
      </c>
      <c r="K14" s="23" t="str">
        <f>IFERROR(VLOOKUP(Table10[[#This Row],[CAS NO.]],TRI!$A$2:$C$10,3,FALSE),"")</f>
        <v/>
      </c>
    </row>
    <row r="15" spans="3:11" x14ac:dyDescent="0.3">
      <c r="C15" s="16" t="s">
        <v>924</v>
      </c>
      <c r="D15" s="12" t="s">
        <v>925</v>
      </c>
      <c r="E15" s="15" t="s">
        <v>993</v>
      </c>
      <c r="F15" s="19"/>
      <c r="G15" s="19"/>
      <c r="H15" s="19"/>
      <c r="I15" s="19"/>
      <c r="J15" s="20"/>
      <c r="K15" s="23" t="str">
        <f>IFERROR(VLOOKUP(Table10[[#This Row],[CAS NO.]],TRI!$A$2:$C$10,3,FALSE),"")</f>
        <v/>
      </c>
    </row>
    <row r="16" spans="3:11" x14ac:dyDescent="0.3">
      <c r="C16" s="16" t="s">
        <v>708</v>
      </c>
      <c r="D16" s="12" t="s">
        <v>709</v>
      </c>
      <c r="E16" s="15" t="s">
        <v>992</v>
      </c>
      <c r="F16" s="19"/>
      <c r="G16" s="19"/>
      <c r="H16" s="19"/>
      <c r="I16" s="19"/>
      <c r="J16" s="20"/>
      <c r="K16" s="23" t="str">
        <f>IFERROR(VLOOKUP(Table10[[#This Row],[CAS NO.]],TRI!$A$2:$C$10,3,FALSE),"")</f>
        <v/>
      </c>
    </row>
    <row r="17" spans="3:11" x14ac:dyDescent="0.3">
      <c r="C17" s="16" t="s">
        <v>107</v>
      </c>
      <c r="D17" s="12" t="s">
        <v>108</v>
      </c>
      <c r="E17" s="15" t="s">
        <v>993</v>
      </c>
      <c r="F17" s="19"/>
      <c r="G17" s="19">
        <v>1</v>
      </c>
      <c r="H17" s="19"/>
      <c r="I17" s="19" t="s">
        <v>1021</v>
      </c>
      <c r="J17" s="20">
        <v>2</v>
      </c>
      <c r="K17" s="23" t="str">
        <f>IFERROR(VLOOKUP(Table10[[#This Row],[CAS NO.]],TRI!$A$2:$C$10,3,FALSE),"")</f>
        <v/>
      </c>
    </row>
    <row r="18" spans="3:11" x14ac:dyDescent="0.3">
      <c r="C18" s="16" t="s">
        <v>927</v>
      </c>
      <c r="D18" s="12" t="s">
        <v>928</v>
      </c>
      <c r="E18" s="15" t="s">
        <v>993</v>
      </c>
      <c r="F18" s="19"/>
      <c r="G18" s="19">
        <v>1</v>
      </c>
      <c r="H18" s="19"/>
      <c r="I18" s="19"/>
      <c r="J18" s="20">
        <v>1</v>
      </c>
      <c r="K18" s="23" t="str">
        <f>IFERROR(VLOOKUP(Table10[[#This Row],[CAS NO.]],TRI!$A$2:$C$10,3,FALSE),"")</f>
        <v/>
      </c>
    </row>
    <row r="19" spans="3:11" x14ac:dyDescent="0.3">
      <c r="C19" s="16" t="s">
        <v>69</v>
      </c>
      <c r="D19" s="12" t="s">
        <v>70</v>
      </c>
      <c r="E19" s="15" t="s">
        <v>11</v>
      </c>
      <c r="F19" s="19"/>
      <c r="G19" s="19"/>
      <c r="H19" s="19"/>
      <c r="I19" s="19"/>
      <c r="J19" s="20">
        <v>1</v>
      </c>
      <c r="K19" s="23" t="str">
        <f>IFERROR(VLOOKUP(Table10[[#This Row],[CAS NO.]],TRI!$A$2:$C$10,3,FALSE),"")</f>
        <v/>
      </c>
    </row>
    <row r="20" spans="3:11" x14ac:dyDescent="0.3">
      <c r="C20" s="16" t="s">
        <v>312</v>
      </c>
      <c r="D20" s="12" t="s">
        <v>313</v>
      </c>
      <c r="E20" s="15" t="s">
        <v>3</v>
      </c>
      <c r="F20" s="19"/>
      <c r="G20" s="19"/>
      <c r="H20" s="19"/>
      <c r="I20" s="19"/>
      <c r="J20" s="20">
        <v>1</v>
      </c>
      <c r="K20" s="23" t="str">
        <f>IFERROR(VLOOKUP(Table10[[#This Row],[CAS NO.]],TRI!$A$2:$C$10,3,FALSE),"")</f>
        <v/>
      </c>
    </row>
    <row r="21" spans="3:11" x14ac:dyDescent="0.3">
      <c r="C21" s="16" t="s">
        <v>277</v>
      </c>
      <c r="D21" s="12" t="s">
        <v>278</v>
      </c>
      <c r="E21" s="15" t="s">
        <v>993</v>
      </c>
      <c r="F21" s="19"/>
      <c r="G21" s="19">
        <v>1</v>
      </c>
      <c r="H21" s="19"/>
      <c r="I21" s="19"/>
      <c r="J21" s="20"/>
      <c r="K21" s="23" t="str">
        <f>IFERROR(VLOOKUP(Table10[[#This Row],[CAS NO.]],TRI!$A$2:$C$10,3,FALSE),"")</f>
        <v/>
      </c>
    </row>
    <row r="22" spans="3:11" x14ac:dyDescent="0.3">
      <c r="C22" s="16" t="s">
        <v>75</v>
      </c>
      <c r="D22" s="12" t="s">
        <v>76</v>
      </c>
      <c r="E22" s="15" t="s">
        <v>36</v>
      </c>
      <c r="F22" s="19"/>
      <c r="G22" s="19"/>
      <c r="H22" s="19"/>
      <c r="I22" s="19"/>
      <c r="J22" s="20"/>
      <c r="K22" s="23" t="str">
        <f>IFERROR(VLOOKUP(Table10[[#This Row],[CAS NO.]],TRI!$A$2:$C$10,3,FALSE),"")</f>
        <v/>
      </c>
    </row>
    <row r="23" spans="3:11" x14ac:dyDescent="0.3">
      <c r="C23" s="16" t="s">
        <v>77</v>
      </c>
      <c r="D23" s="12" t="s">
        <v>78</v>
      </c>
      <c r="E23" s="15" t="s">
        <v>14</v>
      </c>
      <c r="F23" s="19"/>
      <c r="G23" s="19">
        <v>1</v>
      </c>
      <c r="H23" s="19"/>
      <c r="I23" s="19"/>
      <c r="J23" s="20">
        <v>1</v>
      </c>
      <c r="K23" s="23" t="str">
        <f>IFERROR(VLOOKUP(Table10[[#This Row],[CAS NO.]],TRI!$A$2:$C$10,3,FALSE),"")</f>
        <v/>
      </c>
    </row>
    <row r="24" spans="3:11" x14ac:dyDescent="0.3">
      <c r="C24" s="16" t="s">
        <v>19</v>
      </c>
      <c r="D24" s="12" t="s">
        <v>79</v>
      </c>
      <c r="E24" s="15" t="s">
        <v>21</v>
      </c>
      <c r="F24" s="19" t="s">
        <v>996</v>
      </c>
      <c r="G24" s="19">
        <v>4</v>
      </c>
      <c r="H24" s="19">
        <v>1</v>
      </c>
      <c r="I24" s="19"/>
      <c r="J24" s="20"/>
      <c r="K24" s="23" t="str">
        <f>IFERROR(VLOOKUP(Table10[[#This Row],[CAS NO.]],TRI!$A$2:$C$10,3,FALSE),"")</f>
        <v/>
      </c>
    </row>
    <row r="25" spans="3:11" x14ac:dyDescent="0.3">
      <c r="C25" s="16" t="s">
        <v>80</v>
      </c>
      <c r="D25" s="12" t="s">
        <v>81</v>
      </c>
      <c r="E25" s="15" t="s">
        <v>21</v>
      </c>
      <c r="F25" s="19" t="s">
        <v>996</v>
      </c>
      <c r="G25" s="19">
        <v>3</v>
      </c>
      <c r="H25" s="19"/>
      <c r="I25" s="19"/>
      <c r="J25" s="20">
        <v>1</v>
      </c>
      <c r="K25" s="23" t="str">
        <f>IFERROR(VLOOKUP(Table10[[#This Row],[CAS NO.]],TRI!$A$2:$C$10,3,FALSE),"")</f>
        <v/>
      </c>
    </row>
    <row r="26" spans="3:11" x14ac:dyDescent="0.3">
      <c r="C26" s="16" t="s">
        <v>25</v>
      </c>
      <c r="D26" s="12" t="s">
        <v>82</v>
      </c>
      <c r="E26" s="15" t="s">
        <v>992</v>
      </c>
      <c r="F26" s="19" t="s">
        <v>996</v>
      </c>
      <c r="G26" s="19">
        <v>4</v>
      </c>
      <c r="H26" s="19">
        <v>1</v>
      </c>
      <c r="I26" s="19" t="s">
        <v>1022</v>
      </c>
      <c r="J26" s="20">
        <v>27</v>
      </c>
      <c r="K26" s="23" t="str">
        <f>IFERROR(VLOOKUP(Table10[[#This Row],[CAS NO.]],TRI!$A$2:$C$10,3,FALSE),"")</f>
        <v/>
      </c>
    </row>
    <row r="27" spans="3:11" x14ac:dyDescent="0.3">
      <c r="C27" s="16" t="s">
        <v>47</v>
      </c>
      <c r="D27" s="12" t="s">
        <v>48</v>
      </c>
      <c r="E27" s="15" t="s">
        <v>992</v>
      </c>
      <c r="F27" s="19" t="s">
        <v>995</v>
      </c>
      <c r="G27" s="19">
        <v>1</v>
      </c>
      <c r="H27" s="19"/>
      <c r="I27" s="19"/>
      <c r="J27" s="20">
        <v>1</v>
      </c>
      <c r="K27" s="23" t="str">
        <f>IFERROR(VLOOKUP(Table10[[#This Row],[CAS NO.]],TRI!$A$2:$C$10,3,FALSE),"")</f>
        <v/>
      </c>
    </row>
    <row r="28" spans="3:11" x14ac:dyDescent="0.3">
      <c r="C28" s="16" t="s">
        <v>23</v>
      </c>
      <c r="D28" s="12" t="s">
        <v>85</v>
      </c>
      <c r="E28" s="15" t="s">
        <v>24</v>
      </c>
      <c r="F28" s="19" t="s">
        <v>996</v>
      </c>
      <c r="G28" s="19">
        <v>4</v>
      </c>
      <c r="H28" s="19">
        <v>1</v>
      </c>
      <c r="I28" s="19" t="s">
        <v>1022</v>
      </c>
      <c r="J28" s="20">
        <v>47</v>
      </c>
      <c r="K28" s="23" t="str">
        <f>IFERROR(VLOOKUP(Table10[[#This Row],[CAS NO.]],TRI!$A$2:$C$10,3,FALSE),"")</f>
        <v>Y</v>
      </c>
    </row>
    <row r="29" spans="3:11" x14ac:dyDescent="0.3">
      <c r="C29" s="16" t="s">
        <v>86</v>
      </c>
      <c r="D29" s="12" t="s">
        <v>87</v>
      </c>
      <c r="E29" s="15" t="s">
        <v>24</v>
      </c>
      <c r="F29" s="19"/>
      <c r="G29" s="19">
        <v>1</v>
      </c>
      <c r="H29" s="19"/>
      <c r="I29" s="19"/>
      <c r="J29" s="20"/>
      <c r="K29" s="23" t="str">
        <f>IFERROR(VLOOKUP(Table10[[#This Row],[CAS NO.]],TRI!$A$2:$C$10,3,FALSE),"")</f>
        <v/>
      </c>
    </row>
    <row r="30" spans="3:11" x14ac:dyDescent="0.3">
      <c r="C30" s="16" t="s">
        <v>88</v>
      </c>
      <c r="D30" s="12" t="s">
        <v>89</v>
      </c>
      <c r="E30" s="15" t="s">
        <v>24</v>
      </c>
      <c r="F30" s="19"/>
      <c r="G30" s="19">
        <v>1</v>
      </c>
      <c r="H30" s="19"/>
      <c r="I30" s="19"/>
      <c r="J30" s="20"/>
      <c r="K30" s="23" t="str">
        <f>IFERROR(VLOOKUP(Table10[[#This Row],[CAS NO.]],TRI!$A$2:$C$10,3,FALSE),"")</f>
        <v/>
      </c>
    </row>
    <row r="31" spans="3:11" x14ac:dyDescent="0.3">
      <c r="C31" s="16" t="s">
        <v>31</v>
      </c>
      <c r="D31" s="12" t="s">
        <v>90</v>
      </c>
      <c r="E31" s="15" t="s">
        <v>997</v>
      </c>
      <c r="F31" s="19" t="s">
        <v>996</v>
      </c>
      <c r="G31" s="19">
        <v>4</v>
      </c>
      <c r="H31" s="19">
        <v>1</v>
      </c>
      <c r="I31" s="19"/>
      <c r="J31" s="20"/>
      <c r="K31" s="23" t="str">
        <f>IFERROR(VLOOKUP(Table10[[#This Row],[CAS NO.]],TRI!$A$2:$C$10,3,FALSE),"")</f>
        <v/>
      </c>
    </row>
    <row r="32" spans="3:11" x14ac:dyDescent="0.3">
      <c r="C32" s="16" t="s">
        <v>91</v>
      </c>
      <c r="D32" s="12" t="s">
        <v>92</v>
      </c>
      <c r="E32" s="15" t="s">
        <v>24</v>
      </c>
      <c r="F32" s="19"/>
      <c r="G32" s="19">
        <v>1</v>
      </c>
      <c r="H32" s="19"/>
      <c r="I32" s="19"/>
      <c r="J32" s="20">
        <v>1</v>
      </c>
      <c r="K32" s="23" t="str">
        <f>IFERROR(VLOOKUP(Table10[[#This Row],[CAS NO.]],TRI!$A$2:$C$10,3,FALSE),"")</f>
        <v/>
      </c>
    </row>
    <row r="33" spans="3:11" x14ac:dyDescent="0.3">
      <c r="C33" s="16" t="s">
        <v>267</v>
      </c>
      <c r="D33" s="12" t="s">
        <v>268</v>
      </c>
      <c r="E33" s="15" t="s">
        <v>24</v>
      </c>
      <c r="F33" s="19"/>
      <c r="G33" s="19"/>
      <c r="H33" s="19"/>
      <c r="I33" s="19"/>
      <c r="J33" s="20">
        <v>6</v>
      </c>
      <c r="K33" s="23" t="str">
        <f>IFERROR(VLOOKUP(Table10[[#This Row],[CAS NO.]],TRI!$A$2:$C$10,3,FALSE),"")</f>
        <v/>
      </c>
    </row>
    <row r="34" spans="3:11" x14ac:dyDescent="0.3">
      <c r="C34" s="16" t="s">
        <v>95</v>
      </c>
      <c r="D34" s="12" t="s">
        <v>96</v>
      </c>
      <c r="E34" s="15" t="s">
        <v>29</v>
      </c>
      <c r="F34" s="19" t="s">
        <v>996</v>
      </c>
      <c r="G34" s="19">
        <v>5</v>
      </c>
      <c r="H34" s="19"/>
      <c r="I34" s="19"/>
      <c r="J34" s="20">
        <v>12</v>
      </c>
      <c r="K34" s="23" t="str">
        <f>IFERROR(VLOOKUP(Table10[[#This Row],[CAS NO.]],TRI!$A$2:$C$10,3,FALSE),"")</f>
        <v/>
      </c>
    </row>
    <row r="35" spans="3:11" x14ac:dyDescent="0.3">
      <c r="C35" s="16" t="s">
        <v>97</v>
      </c>
      <c r="D35" s="12" t="s">
        <v>98</v>
      </c>
      <c r="E35" s="15" t="s">
        <v>14</v>
      </c>
      <c r="F35" s="19"/>
      <c r="G35" s="19"/>
      <c r="H35" s="19"/>
      <c r="I35" s="19"/>
      <c r="J35" s="20"/>
      <c r="K35" s="23" t="str">
        <f>IFERROR(VLOOKUP(Table10[[#This Row],[CAS NO.]],TRI!$A$2:$C$10,3,FALSE),"")</f>
        <v/>
      </c>
    </row>
    <row r="36" spans="3:11" x14ac:dyDescent="0.3">
      <c r="C36" s="16" t="s">
        <v>99</v>
      </c>
      <c r="D36" s="12" t="s">
        <v>100</v>
      </c>
      <c r="E36" s="15" t="s">
        <v>14</v>
      </c>
      <c r="F36" s="19"/>
      <c r="G36" s="19"/>
      <c r="H36" s="19"/>
      <c r="I36" s="19"/>
      <c r="J36" s="20"/>
      <c r="K36" s="23" t="str">
        <f>IFERROR(VLOOKUP(Table10[[#This Row],[CAS NO.]],TRI!$A$2:$C$10,3,FALSE),"")</f>
        <v/>
      </c>
    </row>
    <row r="37" spans="3:11" x14ac:dyDescent="0.3">
      <c r="C37" s="16" t="s">
        <v>101</v>
      </c>
      <c r="D37" s="12" t="s">
        <v>102</v>
      </c>
      <c r="E37" s="15" t="s">
        <v>14</v>
      </c>
      <c r="F37" s="19"/>
      <c r="G37" s="19"/>
      <c r="H37" s="19"/>
      <c r="I37" s="19"/>
      <c r="J37" s="20"/>
      <c r="K37" s="23" t="str">
        <f>IFERROR(VLOOKUP(Table10[[#This Row],[CAS NO.]],TRI!$A$2:$C$10,3,FALSE),"")</f>
        <v/>
      </c>
    </row>
    <row r="38" spans="3:11" x14ac:dyDescent="0.3">
      <c r="C38" s="16" t="s">
        <v>103</v>
      </c>
      <c r="D38" s="12" t="s">
        <v>104</v>
      </c>
      <c r="E38" s="15" t="s">
        <v>14</v>
      </c>
      <c r="F38" s="19"/>
      <c r="G38" s="19"/>
      <c r="H38" s="19"/>
      <c r="I38" s="19"/>
      <c r="J38" s="20">
        <v>1</v>
      </c>
      <c r="K38" s="23" t="str">
        <f>IFERROR(VLOOKUP(Table10[[#This Row],[CAS NO.]],TRI!$A$2:$C$10,3,FALSE),"")</f>
        <v/>
      </c>
    </row>
    <row r="39" spans="3:11" x14ac:dyDescent="0.3">
      <c r="C39" s="16" t="s">
        <v>105</v>
      </c>
      <c r="D39" s="12" t="s">
        <v>106</v>
      </c>
      <c r="E39" s="15" t="s">
        <v>14</v>
      </c>
      <c r="F39" s="19"/>
      <c r="G39" s="19"/>
      <c r="H39" s="19"/>
      <c r="I39" s="19"/>
      <c r="J39" s="20"/>
      <c r="K39" s="23" t="str">
        <f>IFERROR(VLOOKUP(Table10[[#This Row],[CAS NO.]],TRI!$A$2:$C$10,3,FALSE),"")</f>
        <v/>
      </c>
    </row>
    <row r="40" spans="3:11" x14ac:dyDescent="0.3">
      <c r="C40" s="16" t="s">
        <v>931</v>
      </c>
      <c r="D40" s="12" t="s">
        <v>932</v>
      </c>
      <c r="E40" s="15" t="s">
        <v>993</v>
      </c>
      <c r="F40" s="19"/>
      <c r="G40" s="19"/>
      <c r="H40" s="19"/>
      <c r="I40" s="19"/>
      <c r="J40" s="20"/>
      <c r="K40" s="23" t="str">
        <f>IFERROR(VLOOKUP(Table10[[#This Row],[CAS NO.]],TRI!$A$2:$C$10,3,FALSE),"")</f>
        <v/>
      </c>
    </row>
    <row r="41" spans="3:11" x14ac:dyDescent="0.3">
      <c r="C41" s="16" t="s">
        <v>730</v>
      </c>
      <c r="D41" s="12" t="s">
        <v>731</v>
      </c>
      <c r="E41" s="15" t="s">
        <v>992</v>
      </c>
      <c r="F41" s="19" t="s">
        <v>995</v>
      </c>
      <c r="G41" s="19">
        <v>1</v>
      </c>
      <c r="H41" s="19"/>
      <c r="I41" s="19"/>
      <c r="J41" s="20"/>
      <c r="K41" s="23" t="str">
        <f>IFERROR(VLOOKUP(Table10[[#This Row],[CAS NO.]],TRI!$A$2:$C$10,3,FALSE),"")</f>
        <v/>
      </c>
    </row>
    <row r="42" spans="3:11" x14ac:dyDescent="0.3">
      <c r="C42" s="16" t="s">
        <v>111</v>
      </c>
      <c r="D42" s="12" t="s">
        <v>112</v>
      </c>
      <c r="E42" s="15" t="s">
        <v>992</v>
      </c>
      <c r="F42" s="19" t="s">
        <v>996</v>
      </c>
      <c r="G42" s="19">
        <v>3</v>
      </c>
      <c r="H42" s="19"/>
      <c r="I42" s="19" t="s">
        <v>1021</v>
      </c>
      <c r="J42" s="20">
        <v>8</v>
      </c>
      <c r="K42" s="23" t="str">
        <f>IFERROR(VLOOKUP(Table10[[#This Row],[CAS NO.]],TRI!$A$2:$C$10,3,FALSE),"")</f>
        <v>Y</v>
      </c>
    </row>
    <row r="43" spans="3:11" x14ac:dyDescent="0.3">
      <c r="C43" s="16" t="s">
        <v>71</v>
      </c>
      <c r="D43" s="12" t="s">
        <v>72</v>
      </c>
      <c r="E43" s="15" t="s">
        <v>3</v>
      </c>
      <c r="F43" s="19"/>
      <c r="G43" s="19">
        <v>1</v>
      </c>
      <c r="H43" s="19"/>
      <c r="I43" s="19"/>
      <c r="J43" s="20">
        <v>2</v>
      </c>
      <c r="K43" s="23" t="str">
        <f>IFERROR(VLOOKUP(Table10[[#This Row],[CAS NO.]],TRI!$A$2:$C$10,3,FALSE),"")</f>
        <v/>
      </c>
    </row>
    <row r="44" spans="3:11" x14ac:dyDescent="0.3">
      <c r="C44" s="16" t="s">
        <v>113</v>
      </c>
      <c r="D44" s="12" t="s">
        <v>114</v>
      </c>
      <c r="E44" s="15" t="s">
        <v>3</v>
      </c>
      <c r="F44" s="19"/>
      <c r="G44" s="19">
        <v>1</v>
      </c>
      <c r="H44" s="19"/>
      <c r="I44" s="19"/>
      <c r="J44" s="20">
        <v>4</v>
      </c>
      <c r="K44" s="23" t="str">
        <f>IFERROR(VLOOKUP(Table10[[#This Row],[CAS NO.]],TRI!$A$2:$C$10,3,FALSE),"")</f>
        <v/>
      </c>
    </row>
    <row r="45" spans="3:11" x14ac:dyDescent="0.3">
      <c r="C45" s="16" t="s">
        <v>115</v>
      </c>
      <c r="D45" s="12" t="s">
        <v>116</v>
      </c>
      <c r="E45" s="15" t="s">
        <v>3</v>
      </c>
      <c r="F45" s="19"/>
      <c r="G45" s="19">
        <v>1</v>
      </c>
      <c r="H45" s="19"/>
      <c r="I45" s="19"/>
      <c r="J45" s="20">
        <v>5</v>
      </c>
      <c r="K45" s="23" t="str">
        <f>IFERROR(VLOOKUP(Table10[[#This Row],[CAS NO.]],TRI!$A$2:$C$10,3,FALSE),"")</f>
        <v/>
      </c>
    </row>
    <row r="46" spans="3:11" x14ac:dyDescent="0.3">
      <c r="C46" s="16" t="s">
        <v>20</v>
      </c>
      <c r="D46" s="12" t="s">
        <v>119</v>
      </c>
      <c r="E46" s="15" t="s">
        <v>21</v>
      </c>
      <c r="F46" s="19" t="s">
        <v>996</v>
      </c>
      <c r="G46" s="19">
        <v>4</v>
      </c>
      <c r="H46" s="19">
        <v>1</v>
      </c>
      <c r="I46" s="19"/>
      <c r="J46" s="20">
        <v>7</v>
      </c>
      <c r="K46" s="23" t="str">
        <f>IFERROR(VLOOKUP(Table10[[#This Row],[CAS NO.]],TRI!$A$2:$C$10,3,FALSE),"")</f>
        <v/>
      </c>
    </row>
    <row r="47" spans="3:11" x14ac:dyDescent="0.3">
      <c r="C47" s="16" t="s">
        <v>120</v>
      </c>
      <c r="D47" s="12" t="s">
        <v>121</v>
      </c>
      <c r="E47" s="15" t="s">
        <v>21</v>
      </c>
      <c r="F47" s="19"/>
      <c r="G47" s="19"/>
      <c r="H47" s="19"/>
      <c r="I47" s="19"/>
      <c r="J47" s="20"/>
      <c r="K47" s="23" t="str">
        <f>IFERROR(VLOOKUP(Table10[[#This Row],[CAS NO.]],TRI!$A$2:$C$10,3,FALSE),"")</f>
        <v/>
      </c>
    </row>
    <row r="48" spans="3:11" x14ac:dyDescent="0.3">
      <c r="C48" s="16" t="s">
        <v>122</v>
      </c>
      <c r="D48" s="12" t="s">
        <v>123</v>
      </c>
      <c r="E48" s="15" t="s">
        <v>21</v>
      </c>
      <c r="F48" s="19"/>
      <c r="G48" s="19"/>
      <c r="H48" s="19"/>
      <c r="I48" s="19"/>
      <c r="J48" s="20"/>
      <c r="K48" s="23" t="str">
        <f>IFERROR(VLOOKUP(Table10[[#This Row],[CAS NO.]],TRI!$A$2:$C$10,3,FALSE),"")</f>
        <v/>
      </c>
    </row>
    <row r="49" spans="3:11" x14ac:dyDescent="0.3">
      <c r="C49" s="16" t="s">
        <v>124</v>
      </c>
      <c r="D49" s="12" t="s">
        <v>125</v>
      </c>
      <c r="E49" s="15" t="s">
        <v>21</v>
      </c>
      <c r="F49" s="19"/>
      <c r="G49" s="19">
        <v>1</v>
      </c>
      <c r="H49" s="19"/>
      <c r="I49" s="19"/>
      <c r="J49" s="20"/>
      <c r="K49" s="23" t="str">
        <f>IFERROR(VLOOKUP(Table10[[#This Row],[CAS NO.]],TRI!$A$2:$C$10,3,FALSE),"")</f>
        <v/>
      </c>
    </row>
    <row r="50" spans="3:11" x14ac:dyDescent="0.3">
      <c r="C50" s="16" t="s">
        <v>126</v>
      </c>
      <c r="D50" s="12" t="s">
        <v>127</v>
      </c>
      <c r="E50" s="15" t="s">
        <v>21</v>
      </c>
      <c r="F50" s="19"/>
      <c r="G50" s="19"/>
      <c r="H50" s="19"/>
      <c r="I50" s="19"/>
      <c r="J50" s="20">
        <v>2</v>
      </c>
      <c r="K50" s="23" t="str">
        <f>IFERROR(VLOOKUP(Table10[[#This Row],[CAS NO.]],TRI!$A$2:$C$10,3,FALSE),"")</f>
        <v/>
      </c>
    </row>
    <row r="51" spans="3:11" x14ac:dyDescent="0.3">
      <c r="C51" s="16" t="s">
        <v>128</v>
      </c>
      <c r="D51" s="12" t="s">
        <v>129</v>
      </c>
      <c r="E51" s="15" t="s">
        <v>21</v>
      </c>
      <c r="F51" s="19"/>
      <c r="G51" s="19"/>
      <c r="H51" s="19"/>
      <c r="I51" s="19"/>
      <c r="J51" s="20">
        <v>2</v>
      </c>
      <c r="K51" s="23" t="str">
        <f>IFERROR(VLOOKUP(Table10[[#This Row],[CAS NO.]],TRI!$A$2:$C$10,3,FALSE),"")</f>
        <v/>
      </c>
    </row>
    <row r="52" spans="3:11" x14ac:dyDescent="0.3">
      <c r="C52" s="16" t="s">
        <v>130</v>
      </c>
      <c r="D52" s="12" t="s">
        <v>131</v>
      </c>
      <c r="E52" s="15" t="s">
        <v>14</v>
      </c>
      <c r="F52" s="19" t="s">
        <v>995</v>
      </c>
      <c r="G52" s="19">
        <v>3</v>
      </c>
      <c r="H52" s="19"/>
      <c r="I52" s="19"/>
      <c r="J52" s="20">
        <v>5</v>
      </c>
      <c r="K52" s="23" t="str">
        <f>IFERROR(VLOOKUP(Table10[[#This Row],[CAS NO.]],TRI!$A$2:$C$10,3,FALSE),"")</f>
        <v/>
      </c>
    </row>
    <row r="53" spans="3:11" x14ac:dyDescent="0.3">
      <c r="C53" s="16" t="s">
        <v>26</v>
      </c>
      <c r="D53" s="12" t="s">
        <v>132</v>
      </c>
      <c r="E53" s="15" t="s">
        <v>992</v>
      </c>
      <c r="F53" s="19" t="s">
        <v>996</v>
      </c>
      <c r="G53" s="19">
        <v>4</v>
      </c>
      <c r="H53" s="19">
        <v>1</v>
      </c>
      <c r="I53" s="19" t="s">
        <v>1022</v>
      </c>
      <c r="J53" s="20">
        <v>24</v>
      </c>
      <c r="K53" s="23" t="str">
        <f>IFERROR(VLOOKUP(Table10[[#This Row],[CAS NO.]],TRI!$A$2:$C$10,3,FALSE),"")</f>
        <v/>
      </c>
    </row>
    <row r="54" spans="3:11" x14ac:dyDescent="0.3">
      <c r="C54" s="16" t="s">
        <v>27</v>
      </c>
      <c r="D54" s="12" t="s">
        <v>133</v>
      </c>
      <c r="E54" s="15" t="s">
        <v>992</v>
      </c>
      <c r="F54" s="19" t="s">
        <v>996</v>
      </c>
      <c r="G54" s="19">
        <v>5</v>
      </c>
      <c r="H54" s="19">
        <v>1</v>
      </c>
      <c r="I54" s="19" t="s">
        <v>1022</v>
      </c>
      <c r="J54" s="20">
        <v>44</v>
      </c>
      <c r="K54" s="23" t="str">
        <f>IFERROR(VLOOKUP(Table10[[#This Row],[CAS NO.]],TRI!$A$2:$C$10,3,FALSE),"")</f>
        <v/>
      </c>
    </row>
    <row r="55" spans="3:11" x14ac:dyDescent="0.3">
      <c r="C55" s="16" t="s">
        <v>134</v>
      </c>
      <c r="D55" s="12" t="s">
        <v>135</v>
      </c>
      <c r="E55" s="15" t="s">
        <v>993</v>
      </c>
      <c r="F55" s="19" t="s">
        <v>996</v>
      </c>
      <c r="G55" s="19">
        <v>0</v>
      </c>
      <c r="H55" s="19"/>
      <c r="I55" s="19"/>
      <c r="J55" s="20"/>
      <c r="K55" s="23" t="str">
        <f>IFERROR(VLOOKUP(Table10[[#This Row],[CAS NO.]],TRI!$A$2:$C$10,3,FALSE),"")</f>
        <v/>
      </c>
    </row>
    <row r="56" spans="3:11" x14ac:dyDescent="0.3">
      <c r="C56" s="16" t="s">
        <v>736</v>
      </c>
      <c r="D56" s="12" t="s">
        <v>737</v>
      </c>
      <c r="E56" s="15" t="s">
        <v>992</v>
      </c>
      <c r="F56" s="19"/>
      <c r="G56" s="19"/>
      <c r="H56" s="19"/>
      <c r="I56" s="19"/>
      <c r="J56" s="20"/>
      <c r="K56" s="23" t="str">
        <f>IFERROR(VLOOKUP(Table10[[#This Row],[CAS NO.]],TRI!$A$2:$C$10,3,FALSE),"")</f>
        <v/>
      </c>
    </row>
    <row r="57" spans="3:11" x14ac:dyDescent="0.3">
      <c r="C57" s="16" t="s">
        <v>138</v>
      </c>
      <c r="D57" s="12" t="s">
        <v>139</v>
      </c>
      <c r="E57" s="15" t="s">
        <v>997</v>
      </c>
      <c r="F57" s="19"/>
      <c r="G57" s="19">
        <v>1</v>
      </c>
      <c r="H57" s="19"/>
      <c r="I57" s="19"/>
      <c r="J57" s="20">
        <v>2</v>
      </c>
      <c r="K57" s="23" t="str">
        <f>IFERROR(VLOOKUP(Table10[[#This Row],[CAS NO.]],TRI!$A$2:$C$10,3,FALSE),"")</f>
        <v/>
      </c>
    </row>
    <row r="58" spans="3:11" x14ac:dyDescent="0.3">
      <c r="C58" s="16" t="s">
        <v>117</v>
      </c>
      <c r="D58" s="12" t="s">
        <v>118</v>
      </c>
      <c r="E58" s="15" t="s">
        <v>3</v>
      </c>
      <c r="F58" s="19"/>
      <c r="G58" s="19">
        <v>1</v>
      </c>
      <c r="H58" s="19"/>
      <c r="I58" s="19"/>
      <c r="J58" s="20"/>
      <c r="K58" s="23" t="str">
        <f>IFERROR(VLOOKUP(Table10[[#This Row],[CAS NO.]],TRI!$A$2:$C$10,3,FALSE),"")</f>
        <v/>
      </c>
    </row>
    <row r="59" spans="3:11" x14ac:dyDescent="0.3">
      <c r="C59" s="16" t="s">
        <v>140</v>
      </c>
      <c r="D59" s="12" t="s">
        <v>141</v>
      </c>
      <c r="E59" s="15" t="s">
        <v>3</v>
      </c>
      <c r="F59" s="19"/>
      <c r="G59" s="19">
        <v>1</v>
      </c>
      <c r="H59" s="19"/>
      <c r="I59" s="19"/>
      <c r="J59" s="20">
        <v>2</v>
      </c>
      <c r="K59" s="23" t="str">
        <f>IFERROR(VLOOKUP(Table10[[#This Row],[CAS NO.]],TRI!$A$2:$C$10,3,FALSE),"")</f>
        <v/>
      </c>
    </row>
    <row r="60" spans="3:11" x14ac:dyDescent="0.3">
      <c r="C60" s="16" t="s">
        <v>144</v>
      </c>
      <c r="D60" s="12" t="s">
        <v>145</v>
      </c>
      <c r="E60" s="15" t="s">
        <v>992</v>
      </c>
      <c r="F60" s="19" t="s">
        <v>996</v>
      </c>
      <c r="G60" s="19">
        <v>3</v>
      </c>
      <c r="H60" s="19"/>
      <c r="I60" s="19"/>
      <c r="J60" s="20"/>
      <c r="K60" s="23" t="str">
        <f>IFERROR(VLOOKUP(Table10[[#This Row],[CAS NO.]],TRI!$A$2:$C$10,3,FALSE),"")</f>
        <v/>
      </c>
    </row>
    <row r="61" spans="3:11" x14ac:dyDescent="0.3">
      <c r="C61" s="16" t="s">
        <v>146</v>
      </c>
      <c r="D61" s="12" t="s">
        <v>147</v>
      </c>
      <c r="E61" s="15" t="s">
        <v>993</v>
      </c>
      <c r="F61" s="19" t="s">
        <v>996</v>
      </c>
      <c r="G61" s="19">
        <v>0</v>
      </c>
      <c r="H61" s="19"/>
      <c r="I61" s="19"/>
      <c r="J61" s="20"/>
      <c r="K61" s="23" t="str">
        <f>IFERROR(VLOOKUP(Table10[[#This Row],[CAS NO.]],TRI!$A$2:$C$10,3,FALSE),"")</f>
        <v/>
      </c>
    </row>
    <row r="62" spans="3:11" x14ac:dyDescent="0.3">
      <c r="C62" s="16" t="s">
        <v>148</v>
      </c>
      <c r="D62" s="12" t="s">
        <v>149</v>
      </c>
      <c r="E62" s="15" t="s">
        <v>993</v>
      </c>
      <c r="F62" s="19" t="s">
        <v>996</v>
      </c>
      <c r="G62" s="19">
        <v>0</v>
      </c>
      <c r="H62" s="19"/>
      <c r="I62" s="19"/>
      <c r="J62" s="20"/>
      <c r="K62" s="23" t="str">
        <f>IFERROR(VLOOKUP(Table10[[#This Row],[CAS NO.]],TRI!$A$2:$C$10,3,FALSE),"")</f>
        <v/>
      </c>
    </row>
    <row r="63" spans="3:11" x14ac:dyDescent="0.3">
      <c r="C63" s="16" t="s">
        <v>150</v>
      </c>
      <c r="D63" s="12" t="s">
        <v>151</v>
      </c>
      <c r="E63" s="15" t="s">
        <v>993</v>
      </c>
      <c r="F63" s="19" t="s">
        <v>996</v>
      </c>
      <c r="G63" s="19">
        <v>0</v>
      </c>
      <c r="H63" s="19"/>
      <c r="I63" s="19"/>
      <c r="J63" s="20"/>
      <c r="K63" s="23" t="str">
        <f>IFERROR(VLOOKUP(Table10[[#This Row],[CAS NO.]],TRI!$A$2:$C$10,3,FALSE),"")</f>
        <v/>
      </c>
    </row>
    <row r="64" spans="3:11" x14ac:dyDescent="0.3">
      <c r="C64" s="16" t="s">
        <v>152</v>
      </c>
      <c r="D64" s="12" t="s">
        <v>153</v>
      </c>
      <c r="E64" s="15" t="s">
        <v>29</v>
      </c>
      <c r="F64" s="19"/>
      <c r="G64" s="19"/>
      <c r="H64" s="19"/>
      <c r="I64" s="19"/>
      <c r="J64" s="20"/>
      <c r="K64" s="23" t="str">
        <f>IFERROR(VLOOKUP(Table10[[#This Row],[CAS NO.]],TRI!$A$2:$C$10,3,FALSE),"")</f>
        <v/>
      </c>
    </row>
    <row r="65" spans="3:11" x14ac:dyDescent="0.3">
      <c r="C65" s="16" t="s">
        <v>93</v>
      </c>
      <c r="D65" s="12" t="s">
        <v>94</v>
      </c>
      <c r="E65" s="15" t="s">
        <v>24</v>
      </c>
      <c r="F65" s="19"/>
      <c r="G65" s="19">
        <v>1</v>
      </c>
      <c r="H65" s="19"/>
      <c r="I65" s="19"/>
      <c r="J65" s="20"/>
      <c r="K65" s="23" t="str">
        <f>IFERROR(VLOOKUP(Table10[[#This Row],[CAS NO.]],TRI!$A$2:$C$10,3,FALSE),"")</f>
        <v/>
      </c>
    </row>
    <row r="66" spans="3:11" x14ac:dyDescent="0.3">
      <c r="C66" s="16" t="s">
        <v>154</v>
      </c>
      <c r="D66" s="12" t="s">
        <v>155</v>
      </c>
      <c r="E66" s="15" t="s">
        <v>24</v>
      </c>
      <c r="F66" s="19"/>
      <c r="G66" s="19">
        <v>1</v>
      </c>
      <c r="H66" s="19"/>
      <c r="I66" s="19"/>
      <c r="J66" s="20"/>
      <c r="K66" s="23" t="str">
        <f>IFERROR(VLOOKUP(Table10[[#This Row],[CAS NO.]],TRI!$A$2:$C$10,3,FALSE),"")</f>
        <v/>
      </c>
    </row>
    <row r="67" spans="3:11" x14ac:dyDescent="0.3">
      <c r="C67" s="16" t="s">
        <v>156</v>
      </c>
      <c r="D67" s="12" t="s">
        <v>157</v>
      </c>
      <c r="E67" s="15" t="s">
        <v>24</v>
      </c>
      <c r="F67" s="19"/>
      <c r="G67" s="19">
        <v>1</v>
      </c>
      <c r="H67" s="19"/>
      <c r="I67" s="19"/>
      <c r="J67" s="20"/>
      <c r="K67" s="23" t="str">
        <f>IFERROR(VLOOKUP(Table10[[#This Row],[CAS NO.]],TRI!$A$2:$C$10,3,FALSE),"")</f>
        <v/>
      </c>
    </row>
    <row r="68" spans="3:11" x14ac:dyDescent="0.3">
      <c r="C68" s="16" t="s">
        <v>158</v>
      </c>
      <c r="D68" s="12" t="s">
        <v>159</v>
      </c>
      <c r="E68" s="15" t="s">
        <v>24</v>
      </c>
      <c r="F68" s="19"/>
      <c r="G68" s="19">
        <v>1</v>
      </c>
      <c r="H68" s="19"/>
      <c r="I68" s="19"/>
      <c r="J68" s="20"/>
      <c r="K68" s="23" t="str">
        <f>IFERROR(VLOOKUP(Table10[[#This Row],[CAS NO.]],TRI!$A$2:$C$10,3,FALSE),"")</f>
        <v/>
      </c>
    </row>
    <row r="69" spans="3:11" x14ac:dyDescent="0.3">
      <c r="C69" s="16" t="s">
        <v>160</v>
      </c>
      <c r="D69" s="12" t="s">
        <v>161</v>
      </c>
      <c r="E69" s="15" t="s">
        <v>24</v>
      </c>
      <c r="F69" s="19"/>
      <c r="G69" s="19">
        <v>1</v>
      </c>
      <c r="H69" s="19"/>
      <c r="I69" s="19"/>
      <c r="J69" s="20">
        <v>3</v>
      </c>
      <c r="K69" s="23" t="str">
        <f>IFERROR(VLOOKUP(Table10[[#This Row],[CAS NO.]],TRI!$A$2:$C$10,3,FALSE),"")</f>
        <v/>
      </c>
    </row>
    <row r="70" spans="3:11" x14ac:dyDescent="0.3">
      <c r="C70" s="16" t="s">
        <v>162</v>
      </c>
      <c r="D70" s="12" t="s">
        <v>163</v>
      </c>
      <c r="E70" s="15" t="s">
        <v>24</v>
      </c>
      <c r="F70" s="19"/>
      <c r="G70" s="19">
        <v>1</v>
      </c>
      <c r="H70" s="19"/>
      <c r="I70" s="19"/>
      <c r="J70" s="20"/>
      <c r="K70" s="23" t="str">
        <f>IFERROR(VLOOKUP(Table10[[#This Row],[CAS NO.]],TRI!$A$2:$C$10,3,FALSE),"")</f>
        <v/>
      </c>
    </row>
    <row r="71" spans="3:11" x14ac:dyDescent="0.3">
      <c r="C71" s="16" t="s">
        <v>164</v>
      </c>
      <c r="D71" s="12" t="s">
        <v>165</v>
      </c>
      <c r="E71" s="15" t="s">
        <v>24</v>
      </c>
      <c r="F71" s="19"/>
      <c r="G71" s="19">
        <v>1</v>
      </c>
      <c r="H71" s="19"/>
      <c r="I71" s="19"/>
      <c r="J71" s="20"/>
      <c r="K71" s="23" t="str">
        <f>IFERROR(VLOOKUP(Table10[[#This Row],[CAS NO.]],TRI!$A$2:$C$10,3,FALSE),"")</f>
        <v/>
      </c>
    </row>
    <row r="72" spans="3:11" x14ac:dyDescent="0.3">
      <c r="C72" s="16" t="s">
        <v>166</v>
      </c>
      <c r="D72" s="12" t="s">
        <v>167</v>
      </c>
      <c r="E72" s="15" t="s">
        <v>24</v>
      </c>
      <c r="F72" s="19"/>
      <c r="G72" s="19">
        <v>1</v>
      </c>
      <c r="H72" s="19"/>
      <c r="I72" s="19"/>
      <c r="J72" s="20"/>
      <c r="K72" s="23" t="str">
        <f>IFERROR(VLOOKUP(Table10[[#This Row],[CAS NO.]],TRI!$A$2:$C$10,3,FALSE),"")</f>
        <v/>
      </c>
    </row>
    <row r="73" spans="3:11" x14ac:dyDescent="0.3">
      <c r="C73" s="16" t="s">
        <v>168</v>
      </c>
      <c r="D73" s="12" t="s">
        <v>169</v>
      </c>
      <c r="E73" s="15" t="s">
        <v>24</v>
      </c>
      <c r="F73" s="19"/>
      <c r="G73" s="19">
        <v>1</v>
      </c>
      <c r="H73" s="19"/>
      <c r="I73" s="19"/>
      <c r="J73" s="20"/>
      <c r="K73" s="23" t="str">
        <f>IFERROR(VLOOKUP(Table10[[#This Row],[CAS NO.]],TRI!$A$2:$C$10,3,FALSE),"")</f>
        <v/>
      </c>
    </row>
    <row r="74" spans="3:11" x14ac:dyDescent="0.3">
      <c r="C74" s="16" t="s">
        <v>170</v>
      </c>
      <c r="D74" s="12" t="s">
        <v>171</v>
      </c>
      <c r="E74" s="15" t="s">
        <v>24</v>
      </c>
      <c r="F74" s="19"/>
      <c r="G74" s="19">
        <v>1</v>
      </c>
      <c r="H74" s="19"/>
      <c r="I74" s="19"/>
      <c r="J74" s="20"/>
      <c r="K74" s="23" t="str">
        <f>IFERROR(VLOOKUP(Table10[[#This Row],[CAS NO.]],TRI!$A$2:$C$10,3,FALSE),"")</f>
        <v/>
      </c>
    </row>
    <row r="75" spans="3:11" x14ac:dyDescent="0.3">
      <c r="C75" s="16" t="s">
        <v>172</v>
      </c>
      <c r="D75" s="12" t="s">
        <v>173</v>
      </c>
      <c r="E75" s="15" t="s">
        <v>24</v>
      </c>
      <c r="F75" s="19"/>
      <c r="G75" s="19">
        <v>1</v>
      </c>
      <c r="H75" s="19"/>
      <c r="I75" s="19"/>
      <c r="J75" s="20"/>
      <c r="K75" s="23" t="str">
        <f>IFERROR(VLOOKUP(Table10[[#This Row],[CAS NO.]],TRI!$A$2:$C$10,3,FALSE),"")</f>
        <v/>
      </c>
    </row>
    <row r="76" spans="3:11" x14ac:dyDescent="0.3">
      <c r="C76" s="16" t="s">
        <v>176</v>
      </c>
      <c r="D76" s="12" t="s">
        <v>177</v>
      </c>
      <c r="E76" s="15" t="s">
        <v>13</v>
      </c>
      <c r="F76" s="19" t="s">
        <v>996</v>
      </c>
      <c r="G76" s="19">
        <v>2</v>
      </c>
      <c r="H76" s="19"/>
      <c r="I76" s="19"/>
      <c r="J76" s="20"/>
      <c r="K76" s="23" t="str">
        <f>IFERROR(VLOOKUP(Table10[[#This Row],[CAS NO.]],TRI!$A$2:$C$10,3,FALSE),"")</f>
        <v/>
      </c>
    </row>
    <row r="77" spans="3:11" x14ac:dyDescent="0.3">
      <c r="C77" s="16" t="s">
        <v>178</v>
      </c>
      <c r="D77" s="12" t="s">
        <v>179</v>
      </c>
      <c r="E77" s="15" t="s">
        <v>14</v>
      </c>
      <c r="F77" s="19"/>
      <c r="G77" s="19"/>
      <c r="H77" s="19"/>
      <c r="I77" s="19"/>
      <c r="J77" s="20"/>
      <c r="K77" s="23" t="str">
        <f>IFERROR(VLOOKUP(Table10[[#This Row],[CAS NO.]],TRI!$A$2:$C$10,3,FALSE),"")</f>
        <v/>
      </c>
    </row>
    <row r="78" spans="3:11" x14ac:dyDescent="0.3">
      <c r="C78" s="16" t="s">
        <v>180</v>
      </c>
      <c r="D78" s="12" t="s">
        <v>181</v>
      </c>
      <c r="E78" s="15" t="s">
        <v>993</v>
      </c>
      <c r="F78" s="19"/>
      <c r="G78" s="19">
        <v>2</v>
      </c>
      <c r="H78" s="19"/>
      <c r="I78" s="19"/>
      <c r="J78" s="20">
        <v>2</v>
      </c>
      <c r="K78" s="23" t="str">
        <f>IFERROR(VLOOKUP(Table10[[#This Row],[CAS NO.]],TRI!$A$2:$C$10,3,FALSE),"")</f>
        <v/>
      </c>
    </row>
    <row r="79" spans="3:11" x14ac:dyDescent="0.3">
      <c r="C79" s="16" t="s">
        <v>182</v>
      </c>
      <c r="D79" s="12" t="s">
        <v>183</v>
      </c>
      <c r="E79" s="15" t="s">
        <v>11</v>
      </c>
      <c r="F79" s="19" t="s">
        <v>996</v>
      </c>
      <c r="G79" s="19">
        <v>0</v>
      </c>
      <c r="H79" s="19"/>
      <c r="I79" s="19"/>
      <c r="J79" s="20">
        <v>1</v>
      </c>
      <c r="K79" s="23" t="str">
        <f>IFERROR(VLOOKUP(Table10[[#This Row],[CAS NO.]],TRI!$A$2:$C$10,3,FALSE),"")</f>
        <v/>
      </c>
    </row>
    <row r="80" spans="3:11" x14ac:dyDescent="0.3">
      <c r="C80" s="16" t="s">
        <v>174</v>
      </c>
      <c r="D80" s="12" t="s">
        <v>175</v>
      </c>
      <c r="E80" s="15" t="s">
        <v>24</v>
      </c>
      <c r="F80" s="19"/>
      <c r="G80" s="19">
        <v>1</v>
      </c>
      <c r="H80" s="19"/>
      <c r="I80" s="19"/>
      <c r="J80" s="20"/>
      <c r="K80" s="23" t="str">
        <f>IFERROR(VLOOKUP(Table10[[#This Row],[CAS NO.]],TRI!$A$2:$C$10,3,FALSE),"")</f>
        <v/>
      </c>
    </row>
    <row r="81" spans="3:11" x14ac:dyDescent="0.3">
      <c r="C81" s="16" t="s">
        <v>186</v>
      </c>
      <c r="D81" s="12" t="s">
        <v>187</v>
      </c>
      <c r="E81" s="15" t="s">
        <v>14</v>
      </c>
      <c r="F81" s="19"/>
      <c r="G81" s="19">
        <v>1</v>
      </c>
      <c r="H81" s="19"/>
      <c r="I81" s="19"/>
      <c r="J81" s="20">
        <v>1</v>
      </c>
      <c r="K81" s="23" t="str">
        <f>IFERROR(VLOOKUP(Table10[[#This Row],[CAS NO.]],TRI!$A$2:$C$10,3,FALSE),"")</f>
        <v/>
      </c>
    </row>
    <row r="82" spans="3:11" x14ac:dyDescent="0.3">
      <c r="C82" s="16" t="s">
        <v>188</v>
      </c>
      <c r="D82" s="12" t="s">
        <v>189</v>
      </c>
      <c r="E82" s="15" t="s">
        <v>13</v>
      </c>
      <c r="F82" s="19"/>
      <c r="G82" s="19"/>
      <c r="H82" s="19"/>
      <c r="I82" s="19"/>
      <c r="J82" s="20">
        <v>1</v>
      </c>
      <c r="K82" s="23" t="str">
        <f>IFERROR(VLOOKUP(Table10[[#This Row],[CAS NO.]],TRI!$A$2:$C$10,3,FALSE),"")</f>
        <v/>
      </c>
    </row>
    <row r="83" spans="3:11" x14ac:dyDescent="0.3">
      <c r="C83" s="16" t="s">
        <v>142</v>
      </c>
      <c r="D83" s="12" t="s">
        <v>143</v>
      </c>
      <c r="E83" s="15" t="s">
        <v>3</v>
      </c>
      <c r="F83" s="19"/>
      <c r="G83" s="19">
        <v>1</v>
      </c>
      <c r="H83" s="19"/>
      <c r="I83" s="19"/>
      <c r="J83" s="20"/>
      <c r="K83" s="23" t="str">
        <f>IFERROR(VLOOKUP(Table10[[#This Row],[CAS NO.]],TRI!$A$2:$C$10,3,FALSE),"")</f>
        <v/>
      </c>
    </row>
    <row r="84" spans="3:11" x14ac:dyDescent="0.3">
      <c r="C84" s="16" t="s">
        <v>184</v>
      </c>
      <c r="D84" s="12" t="s">
        <v>185</v>
      </c>
      <c r="E84" s="15" t="s">
        <v>24</v>
      </c>
      <c r="F84" s="19"/>
      <c r="G84" s="19">
        <v>1</v>
      </c>
      <c r="H84" s="19"/>
      <c r="I84" s="19"/>
      <c r="J84" s="20"/>
      <c r="K84" s="23" t="str">
        <f>IFERROR(VLOOKUP(Table10[[#This Row],[CAS NO.]],TRI!$A$2:$C$10,3,FALSE),"")</f>
        <v/>
      </c>
    </row>
    <row r="85" spans="3:11" x14ac:dyDescent="0.3">
      <c r="C85" s="16" t="s">
        <v>194</v>
      </c>
      <c r="D85" s="12" t="s">
        <v>195</v>
      </c>
      <c r="E85" s="15" t="s">
        <v>21</v>
      </c>
      <c r="F85" s="19" t="s">
        <v>996</v>
      </c>
      <c r="G85" s="19">
        <v>3</v>
      </c>
      <c r="H85" s="19"/>
      <c r="I85" s="19"/>
      <c r="J85" s="20"/>
      <c r="K85" s="23" t="str">
        <f>IFERROR(VLOOKUP(Table10[[#This Row],[CAS NO.]],TRI!$A$2:$C$10,3,FALSE),"")</f>
        <v/>
      </c>
    </row>
    <row r="86" spans="3:11" x14ac:dyDescent="0.3">
      <c r="C86" s="16" t="s">
        <v>196</v>
      </c>
      <c r="D86" s="12" t="s">
        <v>197</v>
      </c>
      <c r="E86" s="15" t="s">
        <v>21</v>
      </c>
      <c r="F86" s="19" t="s">
        <v>995</v>
      </c>
      <c r="G86" s="19"/>
      <c r="H86" s="19"/>
      <c r="I86" s="19"/>
      <c r="J86" s="20"/>
      <c r="K86" s="23" t="str">
        <f>IFERROR(VLOOKUP(Table10[[#This Row],[CAS NO.]],TRI!$A$2:$C$10,3,FALSE),"")</f>
        <v/>
      </c>
    </row>
    <row r="87" spans="3:11" x14ac:dyDescent="0.3">
      <c r="C87" s="16" t="s">
        <v>279</v>
      </c>
      <c r="D87" s="12" t="s">
        <v>280</v>
      </c>
      <c r="E87" s="15" t="s">
        <v>24</v>
      </c>
      <c r="F87" s="19"/>
      <c r="G87" s="19"/>
      <c r="H87" s="19"/>
      <c r="I87" s="19"/>
      <c r="J87" s="20">
        <v>8</v>
      </c>
      <c r="K87" s="23" t="str">
        <f>IFERROR(VLOOKUP(Table10[[#This Row],[CAS NO.]],TRI!$A$2:$C$10,3,FALSE),"")</f>
        <v/>
      </c>
    </row>
    <row r="88" spans="3:11" x14ac:dyDescent="0.3">
      <c r="C88" s="16" t="s">
        <v>281</v>
      </c>
      <c r="D88" s="12" t="s">
        <v>282</v>
      </c>
      <c r="E88" s="15" t="s">
        <v>24</v>
      </c>
      <c r="F88" s="19"/>
      <c r="G88" s="19"/>
      <c r="H88" s="19"/>
      <c r="I88" s="19"/>
      <c r="J88" s="20"/>
      <c r="K88" s="23" t="str">
        <f>IFERROR(VLOOKUP(Table10[[#This Row],[CAS NO.]],TRI!$A$2:$C$10,3,FALSE),"")</f>
        <v/>
      </c>
    </row>
    <row r="89" spans="3:11" x14ac:dyDescent="0.3">
      <c r="C89" s="16" t="s">
        <v>291</v>
      </c>
      <c r="D89" s="12" t="s">
        <v>292</v>
      </c>
      <c r="E89" s="15" t="s">
        <v>24</v>
      </c>
      <c r="F89" s="19"/>
      <c r="G89" s="19"/>
      <c r="H89" s="19"/>
      <c r="I89" s="19"/>
      <c r="J89" s="20">
        <v>4</v>
      </c>
      <c r="K89" s="23" t="str">
        <f>IFERROR(VLOOKUP(Table10[[#This Row],[CAS NO.]],TRI!$A$2:$C$10,3,FALSE),"")</f>
        <v/>
      </c>
    </row>
    <row r="90" spans="3:11" x14ac:dyDescent="0.3">
      <c r="C90" s="16" t="s">
        <v>204</v>
      </c>
      <c r="D90" s="12" t="s">
        <v>205</v>
      </c>
      <c r="E90" s="15" t="s">
        <v>21</v>
      </c>
      <c r="F90" s="19" t="s">
        <v>995</v>
      </c>
      <c r="G90" s="19"/>
      <c r="H90" s="19"/>
      <c r="I90" s="19"/>
      <c r="J90" s="20"/>
      <c r="K90" s="23" t="str">
        <f>IFERROR(VLOOKUP(Table10[[#This Row],[CAS NO.]],TRI!$A$2:$C$10,3,FALSE),"")</f>
        <v/>
      </c>
    </row>
    <row r="91" spans="3:11" x14ac:dyDescent="0.3">
      <c r="C91" s="16" t="s">
        <v>206</v>
      </c>
      <c r="D91" s="12" t="s">
        <v>207</v>
      </c>
      <c r="E91" s="15" t="s">
        <v>997</v>
      </c>
      <c r="F91" s="19" t="s">
        <v>996</v>
      </c>
      <c r="G91" s="19">
        <v>1</v>
      </c>
      <c r="H91" s="19"/>
      <c r="I91" s="19" t="s">
        <v>1021</v>
      </c>
      <c r="J91" s="20">
        <v>21</v>
      </c>
      <c r="K91" s="23" t="str">
        <f>IFERROR(VLOOKUP(Table10[[#This Row],[CAS NO.]],TRI!$A$2:$C$10,3,FALSE),"")</f>
        <v/>
      </c>
    </row>
    <row r="92" spans="3:11" x14ac:dyDescent="0.3">
      <c r="C92" s="16" t="s">
        <v>314</v>
      </c>
      <c r="D92" s="12" t="s">
        <v>315</v>
      </c>
      <c r="E92" s="15" t="s">
        <v>3</v>
      </c>
      <c r="F92" s="19" t="s">
        <v>995</v>
      </c>
      <c r="G92" s="19"/>
      <c r="H92" s="19"/>
      <c r="I92" s="19"/>
      <c r="J92" s="20"/>
      <c r="K92" s="23" t="str">
        <f>IFERROR(VLOOKUP(Table10[[#This Row],[CAS NO.]],TRI!$A$2:$C$10,3,FALSE),"")</f>
        <v/>
      </c>
    </row>
    <row r="93" spans="3:11" x14ac:dyDescent="0.3">
      <c r="C93" s="16" t="s">
        <v>935</v>
      </c>
      <c r="D93" s="12" t="s">
        <v>936</v>
      </c>
      <c r="E93" s="15" t="s">
        <v>993</v>
      </c>
      <c r="F93" s="19"/>
      <c r="G93" s="19"/>
      <c r="H93" s="19"/>
      <c r="I93" s="19"/>
      <c r="J93" s="20"/>
      <c r="K93" s="23" t="str">
        <f>IFERROR(VLOOKUP(Table10[[#This Row],[CAS NO.]],TRI!$A$2:$C$10,3,FALSE),"")</f>
        <v/>
      </c>
    </row>
    <row r="94" spans="3:11" x14ac:dyDescent="0.3">
      <c r="C94" s="16" t="s">
        <v>340</v>
      </c>
      <c r="D94" s="12" t="s">
        <v>341</v>
      </c>
      <c r="E94" s="15" t="s">
        <v>24</v>
      </c>
      <c r="F94" s="19"/>
      <c r="G94" s="19"/>
      <c r="H94" s="19"/>
      <c r="I94" s="19"/>
      <c r="J94" s="20"/>
      <c r="K94" s="23" t="str">
        <f>IFERROR(VLOOKUP(Table10[[#This Row],[CAS NO.]],TRI!$A$2:$C$10,3,FALSE),"")</f>
        <v/>
      </c>
    </row>
    <row r="95" spans="3:11" x14ac:dyDescent="0.3">
      <c r="C95" s="16" t="s">
        <v>344</v>
      </c>
      <c r="D95" s="12" t="s">
        <v>345</v>
      </c>
      <c r="E95" s="15" t="s">
        <v>24</v>
      </c>
      <c r="F95" s="19"/>
      <c r="G95" s="19"/>
      <c r="H95" s="19"/>
      <c r="I95" s="19"/>
      <c r="J95" s="20"/>
      <c r="K95" s="23" t="str">
        <f>IFERROR(VLOOKUP(Table10[[#This Row],[CAS NO.]],TRI!$A$2:$C$10,3,FALSE),"")</f>
        <v/>
      </c>
    </row>
    <row r="96" spans="3:11" x14ac:dyDescent="0.3">
      <c r="C96" s="16" t="s">
        <v>346</v>
      </c>
      <c r="D96" s="12" t="s">
        <v>347</v>
      </c>
      <c r="E96" s="15" t="s">
        <v>24</v>
      </c>
      <c r="F96" s="19"/>
      <c r="G96" s="19"/>
      <c r="H96" s="19"/>
      <c r="I96" s="19"/>
      <c r="J96" s="20"/>
      <c r="K96" s="23" t="str">
        <f>IFERROR(VLOOKUP(Table10[[#This Row],[CAS NO.]],TRI!$A$2:$C$10,3,FALSE),"")</f>
        <v/>
      </c>
    </row>
    <row r="97" spans="3:11" x14ac:dyDescent="0.3">
      <c r="C97" s="16" t="s">
        <v>348</v>
      </c>
      <c r="D97" s="12" t="s">
        <v>349</v>
      </c>
      <c r="E97" s="15" t="s">
        <v>24</v>
      </c>
      <c r="F97" s="19"/>
      <c r="G97" s="19"/>
      <c r="H97" s="19"/>
      <c r="I97" s="19"/>
      <c r="J97" s="20">
        <v>1</v>
      </c>
      <c r="K97" s="23" t="str">
        <f>IFERROR(VLOOKUP(Table10[[#This Row],[CAS NO.]],TRI!$A$2:$C$10,3,FALSE),"")</f>
        <v/>
      </c>
    </row>
    <row r="98" spans="3:11" x14ac:dyDescent="0.3">
      <c r="C98" s="16" t="s">
        <v>357</v>
      </c>
      <c r="D98" s="12" t="s">
        <v>358</v>
      </c>
      <c r="E98" s="15" t="s">
        <v>24</v>
      </c>
      <c r="F98" s="19"/>
      <c r="G98" s="19"/>
      <c r="H98" s="19"/>
      <c r="I98" s="19"/>
      <c r="J98" s="20">
        <v>9</v>
      </c>
      <c r="K98" s="23" t="str">
        <f>IFERROR(VLOOKUP(Table10[[#This Row],[CAS NO.]],TRI!$A$2:$C$10,3,FALSE),"")</f>
        <v/>
      </c>
    </row>
    <row r="99" spans="3:11" x14ac:dyDescent="0.3">
      <c r="C99" s="16" t="s">
        <v>359</v>
      </c>
      <c r="D99" s="12" t="s">
        <v>360</v>
      </c>
      <c r="E99" s="15" t="s">
        <v>24</v>
      </c>
      <c r="F99" s="19"/>
      <c r="G99" s="19"/>
      <c r="H99" s="19"/>
      <c r="I99" s="19"/>
      <c r="J99" s="20">
        <v>4</v>
      </c>
      <c r="K99" s="23" t="str">
        <f>IFERROR(VLOOKUP(Table10[[#This Row],[CAS NO.]],TRI!$A$2:$C$10,3,FALSE),"")</f>
        <v/>
      </c>
    </row>
    <row r="100" spans="3:11" x14ac:dyDescent="0.3">
      <c r="C100" s="16" t="s">
        <v>361</v>
      </c>
      <c r="D100" s="12" t="s">
        <v>362</v>
      </c>
      <c r="E100" s="15" t="s">
        <v>24</v>
      </c>
      <c r="F100" s="19"/>
      <c r="G100" s="19"/>
      <c r="H100" s="19"/>
      <c r="I100" s="19"/>
      <c r="J100" s="20"/>
      <c r="K100" s="23" t="str">
        <f>IFERROR(VLOOKUP(Table10[[#This Row],[CAS NO.]],TRI!$A$2:$C$10,3,FALSE),"")</f>
        <v/>
      </c>
    </row>
    <row r="101" spans="3:11" x14ac:dyDescent="0.3">
      <c r="C101" s="16" t="s">
        <v>363</v>
      </c>
      <c r="D101" s="12" t="s">
        <v>364</v>
      </c>
      <c r="E101" s="15" t="s">
        <v>24</v>
      </c>
      <c r="F101" s="19"/>
      <c r="G101" s="19"/>
      <c r="H101" s="19"/>
      <c r="I101" s="19"/>
      <c r="J101" s="20">
        <v>22</v>
      </c>
      <c r="K101" s="23" t="str">
        <f>IFERROR(VLOOKUP(Table10[[#This Row],[CAS NO.]],TRI!$A$2:$C$10,3,FALSE),"")</f>
        <v/>
      </c>
    </row>
    <row r="102" spans="3:11" x14ac:dyDescent="0.3">
      <c r="C102" s="16" t="s">
        <v>192</v>
      </c>
      <c r="D102" s="12" t="s">
        <v>193</v>
      </c>
      <c r="E102" s="15" t="s">
        <v>24</v>
      </c>
      <c r="F102" s="19"/>
      <c r="G102" s="19">
        <v>1</v>
      </c>
      <c r="H102" s="19"/>
      <c r="I102" s="19"/>
      <c r="J102" s="20"/>
      <c r="K102" s="23" t="str">
        <f>IFERROR(VLOOKUP(Table10[[#This Row],[CAS NO.]],TRI!$A$2:$C$10,3,FALSE),"")</f>
        <v/>
      </c>
    </row>
    <row r="103" spans="3:11" x14ac:dyDescent="0.3">
      <c r="C103" s="16" t="s">
        <v>365</v>
      </c>
      <c r="D103" s="12" t="s">
        <v>366</v>
      </c>
      <c r="E103" s="15" t="s">
        <v>24</v>
      </c>
      <c r="F103" s="19"/>
      <c r="G103" s="19"/>
      <c r="H103" s="19"/>
      <c r="I103" s="19"/>
      <c r="J103" s="20">
        <v>3</v>
      </c>
      <c r="K103" s="23" t="str">
        <f>IFERROR(VLOOKUP(Table10[[#This Row],[CAS NO.]],TRI!$A$2:$C$10,3,FALSE),"")</f>
        <v/>
      </c>
    </row>
    <row r="104" spans="3:11" x14ac:dyDescent="0.3">
      <c r="C104" s="16" t="s">
        <v>367</v>
      </c>
      <c r="D104" s="12" t="s">
        <v>368</v>
      </c>
      <c r="E104" s="15" t="s">
        <v>24</v>
      </c>
      <c r="F104" s="19"/>
      <c r="G104" s="19"/>
      <c r="H104" s="19"/>
      <c r="I104" s="19"/>
      <c r="J104" s="20"/>
      <c r="K104" s="23" t="str">
        <f>IFERROR(VLOOKUP(Table10[[#This Row],[CAS NO.]],TRI!$A$2:$C$10,3,FALSE),"")</f>
        <v/>
      </c>
    </row>
    <row r="105" spans="3:11" x14ac:dyDescent="0.3">
      <c r="C105" s="16" t="s">
        <v>369</v>
      </c>
      <c r="D105" s="12" t="s">
        <v>370</v>
      </c>
      <c r="E105" s="15" t="s">
        <v>24</v>
      </c>
      <c r="F105" s="19"/>
      <c r="G105" s="19"/>
      <c r="H105" s="19"/>
      <c r="I105" s="19"/>
      <c r="J105" s="20">
        <v>2</v>
      </c>
      <c r="K105" s="23" t="str">
        <f>IFERROR(VLOOKUP(Table10[[#This Row],[CAS NO.]],TRI!$A$2:$C$10,3,FALSE),"")</f>
        <v/>
      </c>
    </row>
    <row r="106" spans="3:11" x14ac:dyDescent="0.3">
      <c r="C106" s="16" t="s">
        <v>236</v>
      </c>
      <c r="D106" s="12" t="s">
        <v>237</v>
      </c>
      <c r="E106" s="15" t="s">
        <v>992</v>
      </c>
      <c r="F106" s="19" t="s">
        <v>996</v>
      </c>
      <c r="G106" s="19">
        <v>4</v>
      </c>
      <c r="H106" s="19"/>
      <c r="I106" s="19"/>
      <c r="J106" s="20">
        <v>5</v>
      </c>
      <c r="K106" s="23" t="str">
        <f>IFERROR(VLOOKUP(Table10[[#This Row],[CAS NO.]],TRI!$A$2:$C$10,3,FALSE),"")</f>
        <v/>
      </c>
    </row>
    <row r="107" spans="3:11" x14ac:dyDescent="0.3">
      <c r="C107" s="16" t="s">
        <v>238</v>
      </c>
      <c r="D107" s="12" t="s">
        <v>239</v>
      </c>
      <c r="E107" s="15" t="s">
        <v>998</v>
      </c>
      <c r="F107" s="19" t="s">
        <v>996</v>
      </c>
      <c r="G107" s="19">
        <v>1</v>
      </c>
      <c r="H107" s="19"/>
      <c r="I107" s="19"/>
      <c r="J107" s="20"/>
      <c r="K107" s="23" t="str">
        <f>IFERROR(VLOOKUP(Table10[[#This Row],[CAS NO.]],TRI!$A$2:$C$10,3,FALSE),"")</f>
        <v/>
      </c>
    </row>
    <row r="108" spans="3:11" x14ac:dyDescent="0.3">
      <c r="C108" s="16" t="s">
        <v>240</v>
      </c>
      <c r="D108" s="12" t="s">
        <v>241</v>
      </c>
      <c r="E108" s="15" t="s">
        <v>14</v>
      </c>
      <c r="F108" s="19"/>
      <c r="G108" s="19"/>
      <c r="H108" s="19"/>
      <c r="I108" s="19"/>
      <c r="J108" s="20">
        <v>1</v>
      </c>
      <c r="K108" s="23" t="str">
        <f>IFERROR(VLOOKUP(Table10[[#This Row],[CAS NO.]],TRI!$A$2:$C$10,3,FALSE),"")</f>
        <v/>
      </c>
    </row>
    <row r="109" spans="3:11" x14ac:dyDescent="0.3">
      <c r="C109" s="16" t="s">
        <v>242</v>
      </c>
      <c r="D109" s="12" t="s">
        <v>243</v>
      </c>
      <c r="E109" s="15" t="s">
        <v>994</v>
      </c>
      <c r="F109" s="19" t="s">
        <v>996</v>
      </c>
      <c r="G109" s="19">
        <v>3</v>
      </c>
      <c r="H109" s="19"/>
      <c r="I109" s="19"/>
      <c r="J109" s="20"/>
      <c r="K109" s="23" t="str">
        <f>IFERROR(VLOOKUP(Table10[[#This Row],[CAS NO.]],TRI!$A$2:$C$10,3,FALSE),"")</f>
        <v/>
      </c>
    </row>
    <row r="110" spans="3:11" x14ac:dyDescent="0.3">
      <c r="C110" s="16" t="s">
        <v>244</v>
      </c>
      <c r="D110" s="12" t="s">
        <v>245</v>
      </c>
      <c r="E110" s="15" t="s">
        <v>24</v>
      </c>
      <c r="F110" s="19" t="s">
        <v>996</v>
      </c>
      <c r="G110" s="19">
        <v>2</v>
      </c>
      <c r="H110" s="19"/>
      <c r="I110" s="19"/>
      <c r="J110" s="20">
        <v>2</v>
      </c>
      <c r="K110" s="23" t="str">
        <f>IFERROR(VLOOKUP(Table10[[#This Row],[CAS NO.]],TRI!$A$2:$C$10,3,FALSE),"")</f>
        <v/>
      </c>
    </row>
    <row r="111" spans="3:11" x14ac:dyDescent="0.3">
      <c r="C111" s="16" t="s">
        <v>32</v>
      </c>
      <c r="D111" s="12" t="s">
        <v>246</v>
      </c>
      <c r="E111" s="15" t="s">
        <v>997</v>
      </c>
      <c r="F111" s="19" t="s">
        <v>996</v>
      </c>
      <c r="G111" s="19">
        <v>2</v>
      </c>
      <c r="H111" s="19">
        <v>1</v>
      </c>
      <c r="I111" s="19"/>
      <c r="J111" s="20">
        <v>4</v>
      </c>
      <c r="K111" s="23" t="str">
        <f>IFERROR(VLOOKUP(Table10[[#This Row],[CAS NO.]],TRI!$A$2:$C$10,3,FALSE),"")</f>
        <v/>
      </c>
    </row>
    <row r="112" spans="3:11" x14ac:dyDescent="0.3">
      <c r="C112" s="16" t="s">
        <v>198</v>
      </c>
      <c r="D112" s="12" t="s">
        <v>199</v>
      </c>
      <c r="E112" s="15" t="s">
        <v>24</v>
      </c>
      <c r="F112" s="19"/>
      <c r="G112" s="19">
        <v>1</v>
      </c>
      <c r="H112" s="19"/>
      <c r="I112" s="19"/>
      <c r="J112" s="20">
        <v>15</v>
      </c>
      <c r="K112" s="23" t="str">
        <f>IFERROR(VLOOKUP(Table10[[#This Row],[CAS NO.]],TRI!$A$2:$C$10,3,FALSE),"")</f>
        <v/>
      </c>
    </row>
    <row r="113" spans="3:11" x14ac:dyDescent="0.3">
      <c r="C113" s="16" t="s">
        <v>200</v>
      </c>
      <c r="D113" s="12" t="s">
        <v>201</v>
      </c>
      <c r="E113" s="15" t="s">
        <v>24</v>
      </c>
      <c r="F113" s="19"/>
      <c r="G113" s="19">
        <v>1</v>
      </c>
      <c r="H113" s="19"/>
      <c r="I113" s="19"/>
      <c r="J113" s="20">
        <v>16</v>
      </c>
      <c r="K113" s="23" t="str">
        <f>IFERROR(VLOOKUP(Table10[[#This Row],[CAS NO.]],TRI!$A$2:$C$10,3,FALSE),"")</f>
        <v/>
      </c>
    </row>
    <row r="114" spans="3:11" x14ac:dyDescent="0.3">
      <c r="C114" s="16" t="s">
        <v>251</v>
      </c>
      <c r="D114" s="12" t="s">
        <v>252</v>
      </c>
      <c r="E114" s="15" t="s">
        <v>993</v>
      </c>
      <c r="F114" s="19" t="s">
        <v>996</v>
      </c>
      <c r="G114" s="19">
        <v>0</v>
      </c>
      <c r="H114" s="19"/>
      <c r="I114" s="19"/>
      <c r="J114" s="20"/>
      <c r="K114" s="23" t="str">
        <f>IFERROR(VLOOKUP(Table10[[#This Row],[CAS NO.]],TRI!$A$2:$C$10,3,FALSE),"")</f>
        <v/>
      </c>
    </row>
    <row r="115" spans="3:11" x14ac:dyDescent="0.3">
      <c r="C115" s="16" t="s">
        <v>253</v>
      </c>
      <c r="D115" s="12" t="s">
        <v>254</v>
      </c>
      <c r="E115" s="15" t="s">
        <v>993</v>
      </c>
      <c r="F115" s="19" t="s">
        <v>996</v>
      </c>
      <c r="G115" s="19">
        <v>0</v>
      </c>
      <c r="H115" s="19"/>
      <c r="I115" s="19"/>
      <c r="J115" s="20"/>
      <c r="K115" s="23" t="str">
        <f>IFERROR(VLOOKUP(Table10[[#This Row],[CAS NO.]],TRI!$A$2:$C$10,3,FALSE),"")</f>
        <v/>
      </c>
    </row>
    <row r="116" spans="3:11" x14ac:dyDescent="0.3">
      <c r="C116" s="16" t="s">
        <v>255</v>
      </c>
      <c r="D116" s="12" t="s">
        <v>256</v>
      </c>
      <c r="E116" s="15" t="s">
        <v>993</v>
      </c>
      <c r="F116" s="19" t="s">
        <v>996</v>
      </c>
      <c r="G116" s="19">
        <v>0</v>
      </c>
      <c r="H116" s="19"/>
      <c r="I116" s="19"/>
      <c r="J116" s="20"/>
      <c r="K116" s="23" t="str">
        <f>IFERROR(VLOOKUP(Table10[[#This Row],[CAS NO.]],TRI!$A$2:$C$10,3,FALSE),"")</f>
        <v/>
      </c>
    </row>
    <row r="117" spans="3:11" x14ac:dyDescent="0.3">
      <c r="C117" s="16" t="s">
        <v>257</v>
      </c>
      <c r="D117" s="12" t="s">
        <v>258</v>
      </c>
      <c r="E117" s="15" t="s">
        <v>993</v>
      </c>
      <c r="F117" s="19" t="s">
        <v>996</v>
      </c>
      <c r="G117" s="19">
        <v>0</v>
      </c>
      <c r="H117" s="19"/>
      <c r="I117" s="19"/>
      <c r="J117" s="20"/>
      <c r="K117" s="23" t="str">
        <f>IFERROR(VLOOKUP(Table10[[#This Row],[CAS NO.]],TRI!$A$2:$C$10,3,FALSE),"")</f>
        <v/>
      </c>
    </row>
    <row r="118" spans="3:11" x14ac:dyDescent="0.3">
      <c r="C118" s="16" t="s">
        <v>259</v>
      </c>
      <c r="D118" s="12" t="s">
        <v>260</v>
      </c>
      <c r="E118" s="15" t="s">
        <v>993</v>
      </c>
      <c r="F118" s="19" t="s">
        <v>996</v>
      </c>
      <c r="G118" s="19">
        <v>0</v>
      </c>
      <c r="H118" s="19"/>
      <c r="I118" s="19"/>
      <c r="J118" s="20"/>
      <c r="K118" s="23" t="str">
        <f>IFERROR(VLOOKUP(Table10[[#This Row],[CAS NO.]],TRI!$A$2:$C$10,3,FALSE),"")</f>
        <v/>
      </c>
    </row>
    <row r="119" spans="3:11" x14ac:dyDescent="0.3">
      <c r="C119" s="16" t="s">
        <v>261</v>
      </c>
      <c r="D119" s="12" t="s">
        <v>262</v>
      </c>
      <c r="E119" s="15" t="s">
        <v>14</v>
      </c>
      <c r="F119" s="19" t="s">
        <v>996</v>
      </c>
      <c r="G119" s="19">
        <v>1</v>
      </c>
      <c r="H119" s="19"/>
      <c r="I119" s="19"/>
      <c r="J119" s="20">
        <v>1</v>
      </c>
      <c r="K119" s="23" t="str">
        <f>IFERROR(VLOOKUP(Table10[[#This Row],[CAS NO.]],TRI!$A$2:$C$10,3,FALSE),"")</f>
        <v/>
      </c>
    </row>
    <row r="120" spans="3:11" x14ac:dyDescent="0.3">
      <c r="C120" s="16" t="s">
        <v>302</v>
      </c>
      <c r="D120" s="12" t="s">
        <v>303</v>
      </c>
      <c r="E120" s="15" t="s">
        <v>997</v>
      </c>
      <c r="F120" s="19"/>
      <c r="G120" s="19"/>
      <c r="H120" s="19"/>
      <c r="I120" s="19"/>
      <c r="J120" s="20"/>
      <c r="K120" s="23" t="str">
        <f>IFERROR(VLOOKUP(Table10[[#This Row],[CAS NO.]],TRI!$A$2:$C$10,3,FALSE),"")</f>
        <v/>
      </c>
    </row>
    <row r="121" spans="3:11" x14ac:dyDescent="0.3">
      <c r="C121" s="16" t="s">
        <v>265</v>
      </c>
      <c r="D121" s="12" t="s">
        <v>266</v>
      </c>
      <c r="E121" s="15" t="s">
        <v>994</v>
      </c>
      <c r="F121" s="19"/>
      <c r="G121" s="19"/>
      <c r="H121" s="19"/>
      <c r="I121" s="19"/>
      <c r="J121" s="20"/>
      <c r="K121" s="23" t="str">
        <f>IFERROR(VLOOKUP(Table10[[#This Row],[CAS NO.]],TRI!$A$2:$C$10,3,FALSE),"")</f>
        <v/>
      </c>
    </row>
    <row r="122" spans="3:11" x14ac:dyDescent="0.3">
      <c r="C122" s="16" t="s">
        <v>371</v>
      </c>
      <c r="D122" s="12" t="s">
        <v>372</v>
      </c>
      <c r="E122" s="15" t="s">
        <v>24</v>
      </c>
      <c r="F122" s="19"/>
      <c r="G122" s="19"/>
      <c r="H122" s="19"/>
      <c r="I122" s="19"/>
      <c r="J122" s="20"/>
      <c r="K122" s="23" t="str">
        <f>IFERROR(VLOOKUP(Table10[[#This Row],[CAS NO.]],TRI!$A$2:$C$10,3,FALSE),"")</f>
        <v/>
      </c>
    </row>
    <row r="123" spans="3:11" x14ac:dyDescent="0.3">
      <c r="C123" s="16" t="s">
        <v>269</v>
      </c>
      <c r="D123" s="12" t="s">
        <v>270</v>
      </c>
      <c r="E123" s="15" t="s">
        <v>18</v>
      </c>
      <c r="F123" s="19" t="s">
        <v>996</v>
      </c>
      <c r="G123" s="19">
        <v>2</v>
      </c>
      <c r="H123" s="19"/>
      <c r="I123" s="19"/>
      <c r="J123" s="20">
        <v>13</v>
      </c>
      <c r="K123" s="23" t="str">
        <f>IFERROR(VLOOKUP(Table10[[#This Row],[CAS NO.]],TRI!$A$2:$C$10,3,FALSE),"")</f>
        <v/>
      </c>
    </row>
    <row r="124" spans="3:11" x14ac:dyDescent="0.3">
      <c r="C124" s="16" t="s">
        <v>271</v>
      </c>
      <c r="D124" s="12" t="s">
        <v>272</v>
      </c>
      <c r="E124" s="15" t="s">
        <v>21</v>
      </c>
      <c r="F124" s="19" t="s">
        <v>996</v>
      </c>
      <c r="G124" s="19">
        <v>2</v>
      </c>
      <c r="H124" s="19"/>
      <c r="I124" s="19"/>
      <c r="J124" s="20"/>
      <c r="K124" s="23" t="str">
        <f>IFERROR(VLOOKUP(Table10[[#This Row],[CAS NO.]],TRI!$A$2:$C$10,3,FALSE),"")</f>
        <v>Y</v>
      </c>
    </row>
    <row r="125" spans="3:11" x14ac:dyDescent="0.3">
      <c r="C125" s="16" t="s">
        <v>273</v>
      </c>
      <c r="D125" s="12" t="s">
        <v>274</v>
      </c>
      <c r="E125" s="15" t="s">
        <v>13</v>
      </c>
      <c r="F125" s="19" t="s">
        <v>995</v>
      </c>
      <c r="G125" s="19"/>
      <c r="H125" s="19"/>
      <c r="I125" s="19"/>
      <c r="J125" s="20">
        <v>2</v>
      </c>
      <c r="K125" s="23" t="str">
        <f>IFERROR(VLOOKUP(Table10[[#This Row],[CAS NO.]],TRI!$A$2:$C$10,3,FALSE),"")</f>
        <v/>
      </c>
    </row>
    <row r="126" spans="3:11" x14ac:dyDescent="0.3">
      <c r="C126" s="16" t="s">
        <v>275</v>
      </c>
      <c r="D126" s="12" t="s">
        <v>276</v>
      </c>
      <c r="E126" s="15" t="s">
        <v>21</v>
      </c>
      <c r="F126" s="19"/>
      <c r="G126" s="19">
        <v>2</v>
      </c>
      <c r="H126" s="19"/>
      <c r="I126" s="19"/>
      <c r="J126" s="20">
        <v>3</v>
      </c>
      <c r="K126" s="23" t="str">
        <f>IFERROR(VLOOKUP(Table10[[#This Row],[CAS NO.]],TRI!$A$2:$C$10,3,FALSE),"")</f>
        <v/>
      </c>
    </row>
    <row r="127" spans="3:11" x14ac:dyDescent="0.3">
      <c r="C127" s="16" t="s">
        <v>938</v>
      </c>
      <c r="D127" s="12" t="s">
        <v>939</v>
      </c>
      <c r="E127" s="15" t="s">
        <v>993</v>
      </c>
      <c r="F127" s="19"/>
      <c r="G127" s="19"/>
      <c r="H127" s="19"/>
      <c r="I127" s="19"/>
      <c r="J127" s="20"/>
      <c r="K127" s="23" t="str">
        <f>IFERROR(VLOOKUP(Table10[[#This Row],[CAS NO.]],TRI!$A$2:$C$10,3,FALSE),"")</f>
        <v/>
      </c>
    </row>
    <row r="128" spans="3:11" x14ac:dyDescent="0.3">
      <c r="C128" s="16" t="s">
        <v>373</v>
      </c>
      <c r="D128" s="12" t="s">
        <v>374</v>
      </c>
      <c r="E128" s="15" t="s">
        <v>24</v>
      </c>
      <c r="F128" s="19"/>
      <c r="G128" s="19"/>
      <c r="H128" s="19"/>
      <c r="I128" s="19"/>
      <c r="J128" s="20">
        <v>3</v>
      </c>
      <c r="K128" s="23" t="str">
        <f>IFERROR(VLOOKUP(Table10[[#This Row],[CAS NO.]],TRI!$A$2:$C$10,3,FALSE),"")</f>
        <v/>
      </c>
    </row>
    <row r="129" spans="3:11" x14ac:dyDescent="0.3">
      <c r="C129" s="16" t="s">
        <v>375</v>
      </c>
      <c r="D129" s="12" t="s">
        <v>376</v>
      </c>
      <c r="E129" s="15" t="s">
        <v>24</v>
      </c>
      <c r="F129" s="19"/>
      <c r="G129" s="19"/>
      <c r="H129" s="19"/>
      <c r="I129" s="19"/>
      <c r="J129" s="20"/>
      <c r="K129" s="23" t="str">
        <f>IFERROR(VLOOKUP(Table10[[#This Row],[CAS NO.]],TRI!$A$2:$C$10,3,FALSE),"")</f>
        <v/>
      </c>
    </row>
    <row r="130" spans="3:11" x14ac:dyDescent="0.3">
      <c r="C130" s="16" t="s">
        <v>15</v>
      </c>
      <c r="D130" s="12" t="s">
        <v>283</v>
      </c>
      <c r="E130" s="15" t="s">
        <v>18</v>
      </c>
      <c r="F130" s="19" t="s">
        <v>996</v>
      </c>
      <c r="G130" s="19">
        <v>3</v>
      </c>
      <c r="H130" s="19">
        <v>1</v>
      </c>
      <c r="I130" s="19"/>
      <c r="J130" s="20">
        <v>8</v>
      </c>
      <c r="K130" s="23" t="str">
        <f>IFERROR(VLOOKUP(Table10[[#This Row],[CAS NO.]],TRI!$A$2:$C$10,3,FALSE),"")</f>
        <v/>
      </c>
    </row>
    <row r="131" spans="3:11" x14ac:dyDescent="0.3">
      <c r="C131" s="16" t="s">
        <v>284</v>
      </c>
      <c r="D131" s="12" t="s">
        <v>285</v>
      </c>
      <c r="E131" s="15" t="s">
        <v>997</v>
      </c>
      <c r="F131" s="19" t="s">
        <v>996</v>
      </c>
      <c r="G131" s="19">
        <v>2</v>
      </c>
      <c r="H131" s="19"/>
      <c r="I131" s="19"/>
      <c r="J131" s="20"/>
      <c r="K131" s="23" t="str">
        <f>IFERROR(VLOOKUP(Table10[[#This Row],[CAS NO.]],TRI!$A$2:$C$10,3,FALSE),"")</f>
        <v/>
      </c>
    </row>
    <row r="132" spans="3:11" x14ac:dyDescent="0.3">
      <c r="C132" s="16" t="s">
        <v>322</v>
      </c>
      <c r="D132" s="12" t="s">
        <v>323</v>
      </c>
      <c r="E132" s="15" t="s">
        <v>3</v>
      </c>
      <c r="F132" s="19"/>
      <c r="G132" s="19"/>
      <c r="H132" s="19"/>
      <c r="I132" s="19"/>
      <c r="J132" s="20">
        <v>2</v>
      </c>
      <c r="K132" s="23" t="str">
        <f>IFERROR(VLOOKUP(Table10[[#This Row],[CAS NO.]],TRI!$A$2:$C$10,3,FALSE),"")</f>
        <v/>
      </c>
    </row>
    <row r="133" spans="3:11" x14ac:dyDescent="0.3">
      <c r="C133" s="16" t="s">
        <v>0</v>
      </c>
      <c r="D133" s="12" t="s">
        <v>845</v>
      </c>
      <c r="E133" s="15" t="s">
        <v>3</v>
      </c>
      <c r="F133" s="19" t="s">
        <v>996</v>
      </c>
      <c r="G133" s="19">
        <v>4</v>
      </c>
      <c r="H133" s="19">
        <v>1</v>
      </c>
      <c r="I133" s="19" t="s">
        <v>1022</v>
      </c>
      <c r="J133" s="20">
        <v>6</v>
      </c>
      <c r="K133" s="23" t="str">
        <f>IFERROR(VLOOKUP(Table10[[#This Row],[CAS NO.]],TRI!$A$2:$C$10,3,FALSE),"")</f>
        <v>Y</v>
      </c>
    </row>
    <row r="134" spans="3:11" x14ac:dyDescent="0.3">
      <c r="C134" s="16" t="s">
        <v>35</v>
      </c>
      <c r="D134" s="12" t="s">
        <v>290</v>
      </c>
      <c r="E134" s="15" t="s">
        <v>36</v>
      </c>
      <c r="F134" s="19" t="s">
        <v>996</v>
      </c>
      <c r="G134" s="19">
        <v>3</v>
      </c>
      <c r="H134" s="19">
        <v>1</v>
      </c>
      <c r="I134" s="19"/>
      <c r="J134" s="20">
        <v>7</v>
      </c>
      <c r="K134" s="23" t="str">
        <f>IFERROR(VLOOKUP(Table10[[#This Row],[CAS NO.]],TRI!$A$2:$C$10,3,FALSE),"")</f>
        <v/>
      </c>
    </row>
    <row r="135" spans="3:11" x14ac:dyDescent="0.3">
      <c r="C135" s="16" t="s">
        <v>377</v>
      </c>
      <c r="D135" s="12" t="s">
        <v>378</v>
      </c>
      <c r="E135" s="15" t="s">
        <v>24</v>
      </c>
      <c r="F135" s="19"/>
      <c r="G135" s="19"/>
      <c r="H135" s="19"/>
      <c r="I135" s="19"/>
      <c r="J135" s="20"/>
      <c r="K135" s="23" t="str">
        <f>IFERROR(VLOOKUP(Table10[[#This Row],[CAS NO.]],TRI!$A$2:$C$10,3,FALSE),"")</f>
        <v/>
      </c>
    </row>
    <row r="136" spans="3:11" x14ac:dyDescent="0.3">
      <c r="C136" s="16" t="s">
        <v>33</v>
      </c>
      <c r="D136" s="12" t="s">
        <v>293</v>
      </c>
      <c r="E136" s="15" t="s">
        <v>997</v>
      </c>
      <c r="F136" s="19" t="s">
        <v>996</v>
      </c>
      <c r="G136" s="19">
        <v>3</v>
      </c>
      <c r="H136" s="19">
        <v>1</v>
      </c>
      <c r="I136" s="19" t="s">
        <v>1021</v>
      </c>
      <c r="J136" s="20">
        <v>20</v>
      </c>
      <c r="K136" s="23" t="str">
        <f>IFERROR(VLOOKUP(Table10[[#This Row],[CAS NO.]],TRI!$A$2:$C$10,3,FALSE),"")</f>
        <v/>
      </c>
    </row>
    <row r="137" spans="3:11" x14ac:dyDescent="0.3">
      <c r="C137" s="16" t="s">
        <v>57</v>
      </c>
      <c r="D137" s="12" t="s">
        <v>58</v>
      </c>
      <c r="E137" s="15" t="s">
        <v>992</v>
      </c>
      <c r="F137" s="19"/>
      <c r="G137" s="19">
        <v>1</v>
      </c>
      <c r="H137" s="19"/>
      <c r="I137" s="19"/>
      <c r="J137" s="20">
        <v>2</v>
      </c>
      <c r="K137" s="23" t="str">
        <f>IFERROR(VLOOKUP(Table10[[#This Row],[CAS NO.]],TRI!$A$2:$C$10,3,FALSE),"")</f>
        <v/>
      </c>
    </row>
    <row r="138" spans="3:11" x14ac:dyDescent="0.3">
      <c r="C138" s="16" t="s">
        <v>63</v>
      </c>
      <c r="D138" s="12" t="s">
        <v>64</v>
      </c>
      <c r="E138" s="15" t="s">
        <v>992</v>
      </c>
      <c r="F138" s="19"/>
      <c r="G138" s="19">
        <v>1</v>
      </c>
      <c r="H138" s="19"/>
      <c r="I138" s="19"/>
      <c r="J138" s="20">
        <v>1</v>
      </c>
      <c r="K138" s="23" t="str">
        <f>IFERROR(VLOOKUP(Table10[[#This Row],[CAS NO.]],TRI!$A$2:$C$10,3,FALSE),"")</f>
        <v/>
      </c>
    </row>
    <row r="139" spans="3:11" x14ac:dyDescent="0.3">
      <c r="C139" s="16" t="s">
        <v>330</v>
      </c>
      <c r="D139" s="12" t="s">
        <v>331</v>
      </c>
      <c r="E139" s="15" t="s">
        <v>3</v>
      </c>
      <c r="F139" s="19"/>
      <c r="G139" s="19"/>
      <c r="H139" s="19"/>
      <c r="I139" s="19"/>
      <c r="J139" s="20"/>
      <c r="K139" s="23" t="str">
        <f>IFERROR(VLOOKUP(Table10[[#This Row],[CAS NO.]],TRI!$A$2:$C$10,3,FALSE),"")</f>
        <v/>
      </c>
    </row>
    <row r="140" spans="3:11" x14ac:dyDescent="0.3">
      <c r="C140" s="16" t="s">
        <v>790</v>
      </c>
      <c r="D140" s="12" t="s">
        <v>791</v>
      </c>
      <c r="E140" s="15" t="s">
        <v>992</v>
      </c>
      <c r="F140" s="19"/>
      <c r="G140" s="19"/>
      <c r="H140" s="19"/>
      <c r="I140" s="19"/>
      <c r="J140" s="20"/>
      <c r="K140" s="23" t="str">
        <f>IFERROR(VLOOKUP(Table10[[#This Row],[CAS NO.]],TRI!$A$2:$C$10,3,FALSE),"")</f>
        <v/>
      </c>
    </row>
    <row r="141" spans="3:11" x14ac:dyDescent="0.3">
      <c r="C141" s="16" t="s">
        <v>263</v>
      </c>
      <c r="D141" s="12" t="s">
        <v>264</v>
      </c>
      <c r="E141" s="15" t="s">
        <v>997</v>
      </c>
      <c r="F141" s="19"/>
      <c r="G141" s="19">
        <v>1</v>
      </c>
      <c r="H141" s="19"/>
      <c r="I141" s="19"/>
      <c r="J141" s="20">
        <v>1</v>
      </c>
      <c r="K141" s="23" t="str">
        <f>IFERROR(VLOOKUP(Table10[[#This Row],[CAS NO.]],TRI!$A$2:$C$10,3,FALSE),"")</f>
        <v/>
      </c>
    </row>
    <row r="142" spans="3:11" x14ac:dyDescent="0.3">
      <c r="C142" s="16" t="s">
        <v>304</v>
      </c>
      <c r="D142" s="12" t="s">
        <v>305</v>
      </c>
      <c r="E142" s="15" t="s">
        <v>14</v>
      </c>
      <c r="F142" s="19" t="s">
        <v>995</v>
      </c>
      <c r="G142" s="19">
        <v>1</v>
      </c>
      <c r="H142" s="19"/>
      <c r="I142" s="19"/>
      <c r="J142" s="20">
        <v>1</v>
      </c>
      <c r="K142" s="23" t="str">
        <f>IFERROR(VLOOKUP(Table10[[#This Row],[CAS NO.]],TRI!$A$2:$C$10,3,FALSE),"")</f>
        <v/>
      </c>
    </row>
    <row r="143" spans="3:11" x14ac:dyDescent="0.3">
      <c r="C143" s="16" t="s">
        <v>306</v>
      </c>
      <c r="D143" s="12" t="s">
        <v>307</v>
      </c>
      <c r="E143" s="15" t="s">
        <v>993</v>
      </c>
      <c r="F143" s="19" t="s">
        <v>996</v>
      </c>
      <c r="G143" s="19">
        <v>0</v>
      </c>
      <c r="H143" s="19"/>
      <c r="I143" s="19"/>
      <c r="J143" s="20"/>
      <c r="K143" s="23" t="str">
        <f>IFERROR(VLOOKUP(Table10[[#This Row],[CAS NO.]],TRI!$A$2:$C$10,3,FALSE),"")</f>
        <v/>
      </c>
    </row>
    <row r="144" spans="3:11" x14ac:dyDescent="0.3">
      <c r="C144" s="16" t="s">
        <v>308</v>
      </c>
      <c r="D144" s="12" t="s">
        <v>309</v>
      </c>
      <c r="E144" s="15" t="s">
        <v>18</v>
      </c>
      <c r="F144" s="19"/>
      <c r="G144" s="19"/>
      <c r="H144" s="19"/>
      <c r="I144" s="19"/>
      <c r="J144" s="20"/>
      <c r="K144" s="23" t="str">
        <f>IFERROR(VLOOKUP(Table10[[#This Row],[CAS NO.]],TRI!$A$2:$C$10,3,FALSE),"")</f>
        <v/>
      </c>
    </row>
    <row r="145" spans="3:11" x14ac:dyDescent="0.3">
      <c r="C145" s="16" t="s">
        <v>817</v>
      </c>
      <c r="D145" s="12" t="s">
        <v>818</v>
      </c>
      <c r="E145" s="15" t="s">
        <v>992</v>
      </c>
      <c r="F145" s="19"/>
      <c r="G145" s="19"/>
      <c r="H145" s="19"/>
      <c r="I145" s="19"/>
      <c r="J145" s="20"/>
      <c r="K145" s="23" t="str">
        <f>IFERROR(VLOOKUP(Table10[[#This Row],[CAS NO.]],TRI!$A$2:$C$10,3,FALSE),"")</f>
        <v/>
      </c>
    </row>
    <row r="146" spans="3:11" x14ac:dyDescent="0.3">
      <c r="C146" s="16" t="s">
        <v>332</v>
      </c>
      <c r="D146" s="12" t="s">
        <v>333</v>
      </c>
      <c r="E146" s="15" t="s">
        <v>3</v>
      </c>
      <c r="F146" s="19"/>
      <c r="G146" s="19"/>
      <c r="H146" s="19"/>
      <c r="I146" s="19"/>
      <c r="J146" s="20"/>
      <c r="K146" s="23" t="str">
        <f>IFERROR(VLOOKUP(Table10[[#This Row],[CAS NO.]],TRI!$A$2:$C$10,3,FALSE),"")</f>
        <v/>
      </c>
    </row>
    <row r="147" spans="3:11" x14ac:dyDescent="0.3">
      <c r="C147" s="16" t="s">
        <v>355</v>
      </c>
      <c r="D147" s="12" t="s">
        <v>356</v>
      </c>
      <c r="E147" s="15" t="s">
        <v>3</v>
      </c>
      <c r="F147" s="19" t="s">
        <v>995</v>
      </c>
      <c r="G147" s="19">
        <v>1</v>
      </c>
      <c r="H147" s="19"/>
      <c r="I147" s="19"/>
      <c r="J147" s="20"/>
      <c r="K147" s="23" t="str">
        <f>IFERROR(VLOOKUP(Table10[[#This Row],[CAS NO.]],TRI!$A$2:$C$10,3,FALSE),"")</f>
        <v/>
      </c>
    </row>
    <row r="148" spans="3:11" x14ac:dyDescent="0.3">
      <c r="C148" s="16" t="s">
        <v>316</v>
      </c>
      <c r="D148" s="12" t="s">
        <v>317</v>
      </c>
      <c r="E148" s="15" t="s">
        <v>998</v>
      </c>
      <c r="F148" s="19"/>
      <c r="G148" s="19">
        <v>1</v>
      </c>
      <c r="H148" s="19"/>
      <c r="I148" s="19"/>
      <c r="J148" s="20"/>
      <c r="K148" s="23" t="str">
        <f>IFERROR(VLOOKUP(Table10[[#This Row],[CAS NO.]],TRI!$A$2:$C$10,3,FALSE),"")</f>
        <v/>
      </c>
    </row>
    <row r="149" spans="3:11" x14ac:dyDescent="0.3">
      <c r="C149" s="16" t="s">
        <v>318</v>
      </c>
      <c r="D149" s="12" t="s">
        <v>319</v>
      </c>
      <c r="E149" s="15" t="s">
        <v>18</v>
      </c>
      <c r="F149" s="19" t="s">
        <v>996</v>
      </c>
      <c r="G149" s="19">
        <v>2</v>
      </c>
      <c r="H149" s="19"/>
      <c r="I149" s="19"/>
      <c r="J149" s="20">
        <v>2</v>
      </c>
      <c r="K149" s="23" t="str">
        <f>IFERROR(VLOOKUP(Table10[[#This Row],[CAS NO.]],TRI!$A$2:$C$10,3,FALSE),"")</f>
        <v/>
      </c>
    </row>
    <row r="150" spans="3:11" x14ac:dyDescent="0.3">
      <c r="C150" s="16" t="s">
        <v>320</v>
      </c>
      <c r="D150" s="12" t="s">
        <v>321</v>
      </c>
      <c r="E150" s="15" t="s">
        <v>21</v>
      </c>
      <c r="F150" s="19" t="s">
        <v>995</v>
      </c>
      <c r="G150" s="19">
        <v>1</v>
      </c>
      <c r="H150" s="19"/>
      <c r="I150" s="19"/>
      <c r="J150" s="20"/>
      <c r="K150" s="23" t="str">
        <f>IFERROR(VLOOKUP(Table10[[#This Row],[CAS NO.]],TRI!$A$2:$C$10,3,FALSE),"")</f>
        <v/>
      </c>
    </row>
    <row r="151" spans="3:11" x14ac:dyDescent="0.3">
      <c r="C151" s="16" t="s">
        <v>190</v>
      </c>
      <c r="D151" s="12" t="s">
        <v>191</v>
      </c>
      <c r="E151" s="15" t="s">
        <v>3</v>
      </c>
      <c r="F151" s="19"/>
      <c r="G151" s="19">
        <v>1</v>
      </c>
      <c r="H151" s="19"/>
      <c r="I151" s="19"/>
      <c r="J151" s="20">
        <v>1</v>
      </c>
      <c r="K151" s="23" t="str">
        <f>IFERROR(VLOOKUP(Table10[[#This Row],[CAS NO.]],TRI!$A$2:$C$10,3,FALSE),"")</f>
        <v/>
      </c>
    </row>
    <row r="152" spans="3:11" x14ac:dyDescent="0.3">
      <c r="C152" s="16" t="s">
        <v>324</v>
      </c>
      <c r="D152" s="12" t="s">
        <v>325</v>
      </c>
      <c r="E152" s="15" t="s">
        <v>13</v>
      </c>
      <c r="F152" s="19" t="s">
        <v>995</v>
      </c>
      <c r="G152" s="19"/>
      <c r="H152" s="19"/>
      <c r="I152" s="19"/>
      <c r="J152" s="20"/>
      <c r="K152" s="23" t="str">
        <f>IFERROR(VLOOKUP(Table10[[#This Row],[CAS NO.]],TRI!$A$2:$C$10,3,FALSE),"")</f>
        <v/>
      </c>
    </row>
    <row r="153" spans="3:11" x14ac:dyDescent="0.3">
      <c r="C153" s="16" t="s">
        <v>326</v>
      </c>
      <c r="D153" s="12" t="s">
        <v>327</v>
      </c>
      <c r="E153" s="15" t="s">
        <v>14</v>
      </c>
      <c r="F153" s="19"/>
      <c r="G153" s="19"/>
      <c r="H153" s="19"/>
      <c r="I153" s="19"/>
      <c r="J153" s="20"/>
      <c r="K153" s="23" t="str">
        <f>IFERROR(VLOOKUP(Table10[[#This Row],[CAS NO.]],TRI!$A$2:$C$10,3,FALSE),"")</f>
        <v/>
      </c>
    </row>
    <row r="154" spans="3:11" x14ac:dyDescent="0.3">
      <c r="C154" s="16" t="s">
        <v>328</v>
      </c>
      <c r="D154" s="12" t="s">
        <v>329</v>
      </c>
      <c r="E154" s="15" t="s">
        <v>13</v>
      </c>
      <c r="F154" s="19"/>
      <c r="G154" s="19"/>
      <c r="H154" s="19"/>
      <c r="I154" s="19"/>
      <c r="J154" s="20">
        <v>3</v>
      </c>
      <c r="K154" s="23" t="str">
        <f>IFERROR(VLOOKUP(Table10[[#This Row],[CAS NO.]],TRI!$A$2:$C$10,3,FALSE),"")</f>
        <v/>
      </c>
    </row>
    <row r="155" spans="3:11" x14ac:dyDescent="0.3">
      <c r="C155" s="16" t="s">
        <v>1</v>
      </c>
      <c r="D155" s="12" t="s">
        <v>846</v>
      </c>
      <c r="E155" s="15" t="s">
        <v>3</v>
      </c>
      <c r="F155" s="19" t="s">
        <v>996</v>
      </c>
      <c r="G155" s="19">
        <v>3</v>
      </c>
      <c r="H155" s="19">
        <v>1</v>
      </c>
      <c r="I155" s="19"/>
      <c r="J155" s="20">
        <v>22</v>
      </c>
      <c r="K155" s="23" t="str">
        <f>IFERROR(VLOOKUP(Table10[[#This Row],[CAS NO.]],TRI!$A$2:$C$10,3,FALSE),"")</f>
        <v/>
      </c>
    </row>
    <row r="156" spans="3:11" x14ac:dyDescent="0.3">
      <c r="C156" s="16" t="s">
        <v>208</v>
      </c>
      <c r="D156" s="12" t="s">
        <v>209</v>
      </c>
      <c r="E156" s="15" t="s">
        <v>3</v>
      </c>
      <c r="F156" s="19"/>
      <c r="G156" s="19">
        <v>2</v>
      </c>
      <c r="H156" s="19"/>
      <c r="I156" s="19"/>
      <c r="J156" s="20">
        <v>7</v>
      </c>
      <c r="K156" s="23" t="str">
        <f>IFERROR(VLOOKUP(Table10[[#This Row],[CAS NO.]],TRI!$A$2:$C$10,3,FALSE),"")</f>
        <v/>
      </c>
    </row>
    <row r="157" spans="3:11" x14ac:dyDescent="0.3">
      <c r="C157" s="16" t="s">
        <v>334</v>
      </c>
      <c r="D157" s="12" t="s">
        <v>335</v>
      </c>
      <c r="E157" s="15" t="s">
        <v>994</v>
      </c>
      <c r="F157" s="19"/>
      <c r="G157" s="19"/>
      <c r="H157" s="19"/>
      <c r="I157" s="19"/>
      <c r="J157" s="20"/>
      <c r="K157" s="23" t="str">
        <f>IFERROR(VLOOKUP(Table10[[#This Row],[CAS NO.]],TRI!$A$2:$C$10,3,FALSE),"")</f>
        <v/>
      </c>
    </row>
    <row r="158" spans="3:11" x14ac:dyDescent="0.3">
      <c r="C158" s="16" t="s">
        <v>336</v>
      </c>
      <c r="D158" s="12" t="s">
        <v>337</v>
      </c>
      <c r="E158" s="15" t="s">
        <v>24</v>
      </c>
      <c r="F158" s="19" t="s">
        <v>996</v>
      </c>
      <c r="G158" s="19">
        <v>3</v>
      </c>
      <c r="H158" s="19"/>
      <c r="I158" s="19"/>
      <c r="J158" s="20">
        <v>19</v>
      </c>
      <c r="K158" s="23" t="str">
        <f>IFERROR(VLOOKUP(Table10[[#This Row],[CAS NO.]],TRI!$A$2:$C$10,3,FALSE),"")</f>
        <v/>
      </c>
    </row>
    <row r="159" spans="3:11" x14ac:dyDescent="0.3">
      <c r="C159" s="16" t="s">
        <v>338</v>
      </c>
      <c r="D159" s="12" t="s">
        <v>339</v>
      </c>
      <c r="E159" s="15" t="s">
        <v>24</v>
      </c>
      <c r="F159" s="19" t="s">
        <v>996</v>
      </c>
      <c r="G159" s="19">
        <v>2</v>
      </c>
      <c r="H159" s="19"/>
      <c r="I159" s="19"/>
      <c r="J159" s="20">
        <v>21</v>
      </c>
      <c r="K159" s="23" t="str">
        <f>IFERROR(VLOOKUP(Table10[[#This Row],[CAS NO.]],TRI!$A$2:$C$10,3,FALSE),"")</f>
        <v/>
      </c>
    </row>
    <row r="160" spans="3:11" x14ac:dyDescent="0.3">
      <c r="C160" s="16" t="s">
        <v>391</v>
      </c>
      <c r="D160" s="12" t="s">
        <v>392</v>
      </c>
      <c r="E160" s="15" t="s">
        <v>24</v>
      </c>
      <c r="F160" s="19"/>
      <c r="G160" s="19"/>
      <c r="H160" s="19"/>
      <c r="I160" s="19"/>
      <c r="J160" s="20"/>
      <c r="K160" s="23" t="str">
        <f>IFERROR(VLOOKUP(Table10[[#This Row],[CAS NO.]],TRI!$A$2:$C$10,3,FALSE),"")</f>
        <v/>
      </c>
    </row>
    <row r="161" spans="3:11" x14ac:dyDescent="0.3">
      <c r="C161" s="16" t="s">
        <v>342</v>
      </c>
      <c r="D161" s="12" t="s">
        <v>343</v>
      </c>
      <c r="E161" s="15" t="s">
        <v>997</v>
      </c>
      <c r="F161" s="19" t="s">
        <v>996</v>
      </c>
      <c r="G161" s="19">
        <v>4</v>
      </c>
      <c r="H161" s="19"/>
      <c r="I161" s="19"/>
      <c r="J161" s="20">
        <v>8</v>
      </c>
      <c r="K161" s="23" t="str">
        <f>IFERROR(VLOOKUP(Table10[[#This Row],[CAS NO.]],TRI!$A$2:$C$10,3,FALSE),"")</f>
        <v/>
      </c>
    </row>
    <row r="162" spans="3:11" x14ac:dyDescent="0.3">
      <c r="C162" s="16" t="s">
        <v>393</v>
      </c>
      <c r="D162" s="12" t="s">
        <v>394</v>
      </c>
      <c r="E162" s="15" t="s">
        <v>24</v>
      </c>
      <c r="F162" s="19"/>
      <c r="G162" s="19"/>
      <c r="H162" s="19"/>
      <c r="I162" s="19"/>
      <c r="J162" s="20"/>
      <c r="K162" s="23" t="str">
        <f>IFERROR(VLOOKUP(Table10[[#This Row],[CAS NO.]],TRI!$A$2:$C$10,3,FALSE),"")</f>
        <v/>
      </c>
    </row>
    <row r="163" spans="3:11" x14ac:dyDescent="0.3">
      <c r="C163" s="16" t="s">
        <v>404</v>
      </c>
      <c r="D163" s="12" t="s">
        <v>405</v>
      </c>
      <c r="E163" s="15" t="s">
        <v>24</v>
      </c>
      <c r="F163" s="19"/>
      <c r="G163" s="19"/>
      <c r="H163" s="19"/>
      <c r="I163" s="19"/>
      <c r="J163" s="20"/>
      <c r="K163" s="23" t="str">
        <f>IFERROR(VLOOKUP(Table10[[#This Row],[CAS NO.]],TRI!$A$2:$C$10,3,FALSE),"")</f>
        <v/>
      </c>
    </row>
    <row r="164" spans="3:11" x14ac:dyDescent="0.3">
      <c r="C164" s="16" t="s">
        <v>408</v>
      </c>
      <c r="D164" s="12" t="s">
        <v>409</v>
      </c>
      <c r="E164" s="15" t="s">
        <v>24</v>
      </c>
      <c r="F164" s="19"/>
      <c r="G164" s="19"/>
      <c r="H164" s="19"/>
      <c r="I164" s="19"/>
      <c r="J164" s="20"/>
      <c r="K164" s="23" t="str">
        <f>IFERROR(VLOOKUP(Table10[[#This Row],[CAS NO.]],TRI!$A$2:$C$10,3,FALSE),"")</f>
        <v/>
      </c>
    </row>
    <row r="165" spans="3:11" x14ac:dyDescent="0.3">
      <c r="C165" s="16" t="s">
        <v>350</v>
      </c>
      <c r="D165" s="12" t="s">
        <v>351</v>
      </c>
      <c r="E165" s="15" t="s">
        <v>994</v>
      </c>
      <c r="F165" s="19" t="s">
        <v>996</v>
      </c>
      <c r="G165" s="19">
        <v>2</v>
      </c>
      <c r="H165" s="19"/>
      <c r="I165" s="19"/>
      <c r="J165" s="20">
        <v>6</v>
      </c>
      <c r="K165" s="23" t="str">
        <f>IFERROR(VLOOKUP(Table10[[#This Row],[CAS NO.]],TRI!$A$2:$C$10,3,FALSE),"")</f>
        <v/>
      </c>
    </row>
    <row r="166" spans="3:11" x14ac:dyDescent="0.3">
      <c r="C166" s="16" t="s">
        <v>4</v>
      </c>
      <c r="D166" s="12" t="s">
        <v>352</v>
      </c>
      <c r="E166" s="15" t="s">
        <v>993</v>
      </c>
      <c r="F166" s="19" t="s">
        <v>996</v>
      </c>
      <c r="G166" s="19">
        <v>3</v>
      </c>
      <c r="H166" s="19">
        <v>1</v>
      </c>
      <c r="I166" s="19"/>
      <c r="J166" s="20">
        <v>5</v>
      </c>
      <c r="K166" s="23" t="str">
        <f>IFERROR(VLOOKUP(Table10[[#This Row],[CAS NO.]],TRI!$A$2:$C$10,3,FALSE),"")</f>
        <v>Y</v>
      </c>
    </row>
    <row r="167" spans="3:11" x14ac:dyDescent="0.3">
      <c r="C167" s="16" t="s">
        <v>821</v>
      </c>
      <c r="D167" s="12" t="s">
        <v>822</v>
      </c>
      <c r="E167" s="15" t="s">
        <v>992</v>
      </c>
      <c r="F167" s="19" t="s">
        <v>995</v>
      </c>
      <c r="G167" s="19">
        <v>1</v>
      </c>
      <c r="H167" s="19"/>
      <c r="I167" s="19"/>
      <c r="J167" s="20"/>
      <c r="K167" s="23" t="str">
        <f>IFERROR(VLOOKUP(Table10[[#This Row],[CAS NO.]],TRI!$A$2:$C$10,3,FALSE),"")</f>
        <v/>
      </c>
    </row>
    <row r="168" spans="3:11" x14ac:dyDescent="0.3">
      <c r="C168" s="16" t="s">
        <v>843</v>
      </c>
      <c r="D168" s="12" t="s">
        <v>844</v>
      </c>
      <c r="E168" s="15" t="s">
        <v>3</v>
      </c>
      <c r="F168" s="19" t="s">
        <v>995</v>
      </c>
      <c r="G168" s="19">
        <v>2</v>
      </c>
      <c r="H168" s="19"/>
      <c r="I168" s="19"/>
      <c r="J168" s="20">
        <v>8</v>
      </c>
      <c r="K168" s="23" t="str">
        <f>IFERROR(VLOOKUP(Table10[[#This Row],[CAS NO.]],TRI!$A$2:$C$10,3,FALSE),"")</f>
        <v/>
      </c>
    </row>
    <row r="169" spans="3:11" x14ac:dyDescent="0.3">
      <c r="C169" s="16" t="s">
        <v>418</v>
      </c>
      <c r="D169" s="12" t="s">
        <v>419</v>
      </c>
      <c r="E169" s="15" t="s">
        <v>24</v>
      </c>
      <c r="F169" s="19"/>
      <c r="G169" s="19"/>
      <c r="H169" s="19"/>
      <c r="I169" s="19"/>
      <c r="J169" s="20"/>
      <c r="K169" s="23" t="str">
        <f>IFERROR(VLOOKUP(Table10[[#This Row],[CAS NO.]],TRI!$A$2:$C$10,3,FALSE),"")</f>
        <v/>
      </c>
    </row>
    <row r="170" spans="3:11" x14ac:dyDescent="0.3">
      <c r="C170" s="16" t="s">
        <v>430</v>
      </c>
      <c r="D170" s="12" t="s">
        <v>431</v>
      </c>
      <c r="E170" s="15" t="s">
        <v>24</v>
      </c>
      <c r="F170" s="19"/>
      <c r="G170" s="19"/>
      <c r="H170" s="19"/>
      <c r="I170" s="19"/>
      <c r="J170" s="20"/>
      <c r="K170" s="23" t="str">
        <f>IFERROR(VLOOKUP(Table10[[#This Row],[CAS NO.]],TRI!$A$2:$C$10,3,FALSE),"")</f>
        <v/>
      </c>
    </row>
    <row r="171" spans="3:11" x14ac:dyDescent="0.3">
      <c r="C171" s="16" t="s">
        <v>432</v>
      </c>
      <c r="D171" s="12" t="s">
        <v>433</v>
      </c>
      <c r="E171" s="15" t="s">
        <v>24</v>
      </c>
      <c r="F171" s="19"/>
      <c r="G171" s="19"/>
      <c r="H171" s="19"/>
      <c r="I171" s="19"/>
      <c r="J171" s="20"/>
      <c r="K171" s="23" t="str">
        <f>IFERROR(VLOOKUP(Table10[[#This Row],[CAS NO.]],TRI!$A$2:$C$10,3,FALSE),"")</f>
        <v/>
      </c>
    </row>
    <row r="172" spans="3:11" x14ac:dyDescent="0.3">
      <c r="C172" s="16" t="s">
        <v>436</v>
      </c>
      <c r="D172" s="12" t="s">
        <v>437</v>
      </c>
      <c r="E172" s="15" t="s">
        <v>24</v>
      </c>
      <c r="F172" s="19"/>
      <c r="G172" s="19"/>
      <c r="H172" s="19"/>
      <c r="I172" s="19"/>
      <c r="J172" s="20"/>
      <c r="K172" s="23" t="str">
        <f>IFERROR(VLOOKUP(Table10[[#This Row],[CAS NO.]],TRI!$A$2:$C$10,3,FALSE),"")</f>
        <v/>
      </c>
    </row>
    <row r="173" spans="3:11" x14ac:dyDescent="0.3">
      <c r="C173" s="16" t="s">
        <v>438</v>
      </c>
      <c r="D173" s="12" t="s">
        <v>439</v>
      </c>
      <c r="E173" s="15" t="s">
        <v>24</v>
      </c>
      <c r="F173" s="19"/>
      <c r="G173" s="19"/>
      <c r="H173" s="19"/>
      <c r="I173" s="19"/>
      <c r="J173" s="20"/>
      <c r="K173" s="23" t="str">
        <f>IFERROR(VLOOKUP(Table10[[#This Row],[CAS NO.]],TRI!$A$2:$C$10,3,FALSE),"")</f>
        <v/>
      </c>
    </row>
    <row r="174" spans="3:11" x14ac:dyDescent="0.3">
      <c r="C174" s="16" t="s">
        <v>440</v>
      </c>
      <c r="D174" s="12" t="s">
        <v>441</v>
      </c>
      <c r="E174" s="15" t="s">
        <v>24</v>
      </c>
      <c r="F174" s="19"/>
      <c r="G174" s="19"/>
      <c r="H174" s="19"/>
      <c r="I174" s="19"/>
      <c r="J174" s="20"/>
      <c r="K174" s="23" t="str">
        <f>IFERROR(VLOOKUP(Table10[[#This Row],[CAS NO.]],TRI!$A$2:$C$10,3,FALSE),"")</f>
        <v/>
      </c>
    </row>
    <row r="175" spans="3:11" x14ac:dyDescent="0.3">
      <c r="C175" s="16" t="s">
        <v>442</v>
      </c>
      <c r="D175" s="12" t="s">
        <v>443</v>
      </c>
      <c r="E175" s="15" t="s">
        <v>24</v>
      </c>
      <c r="F175" s="19"/>
      <c r="G175" s="19"/>
      <c r="H175" s="19"/>
      <c r="I175" s="19"/>
      <c r="J175" s="20"/>
      <c r="K175" s="23" t="str">
        <f>IFERROR(VLOOKUP(Table10[[#This Row],[CAS NO.]],TRI!$A$2:$C$10,3,FALSE),"")</f>
        <v/>
      </c>
    </row>
    <row r="176" spans="3:11" x14ac:dyDescent="0.3">
      <c r="C176" s="16" t="s">
        <v>444</v>
      </c>
      <c r="D176" s="12" t="s">
        <v>445</v>
      </c>
      <c r="E176" s="15" t="s">
        <v>24</v>
      </c>
      <c r="F176" s="19"/>
      <c r="G176" s="19"/>
      <c r="H176" s="19"/>
      <c r="I176" s="19"/>
      <c r="J176" s="20">
        <v>3</v>
      </c>
      <c r="K176" s="23" t="str">
        <f>IFERROR(VLOOKUP(Table10[[#This Row],[CAS NO.]],TRI!$A$2:$C$10,3,FALSE),"")</f>
        <v/>
      </c>
    </row>
    <row r="177" spans="3:11" x14ac:dyDescent="0.3">
      <c r="C177" s="16" t="s">
        <v>446</v>
      </c>
      <c r="D177" s="12" t="s">
        <v>447</v>
      </c>
      <c r="E177" s="15" t="s">
        <v>24</v>
      </c>
      <c r="F177" s="19"/>
      <c r="G177" s="19"/>
      <c r="H177" s="19"/>
      <c r="I177" s="19"/>
      <c r="J177" s="20"/>
      <c r="K177" s="23" t="str">
        <f>IFERROR(VLOOKUP(Table10[[#This Row],[CAS NO.]],TRI!$A$2:$C$10,3,FALSE),"")</f>
        <v/>
      </c>
    </row>
    <row r="178" spans="3:11" x14ac:dyDescent="0.3">
      <c r="C178" s="16" t="s">
        <v>448</v>
      </c>
      <c r="D178" s="12" t="s">
        <v>449</v>
      </c>
      <c r="E178" s="15" t="s">
        <v>24</v>
      </c>
      <c r="F178" s="19"/>
      <c r="G178" s="19"/>
      <c r="H178" s="19"/>
      <c r="I178" s="19"/>
      <c r="J178" s="20"/>
      <c r="K178" s="23" t="str">
        <f>IFERROR(VLOOKUP(Table10[[#This Row],[CAS NO.]],TRI!$A$2:$C$10,3,FALSE),"")</f>
        <v/>
      </c>
    </row>
    <row r="179" spans="3:11" x14ac:dyDescent="0.3">
      <c r="C179" s="16" t="s">
        <v>451</v>
      </c>
      <c r="D179" s="12" t="s">
        <v>452</v>
      </c>
      <c r="E179" s="15" t="s">
        <v>24</v>
      </c>
      <c r="F179" s="19"/>
      <c r="G179" s="19"/>
      <c r="H179" s="19"/>
      <c r="I179" s="19"/>
      <c r="J179" s="20"/>
      <c r="K179" s="23" t="str">
        <f>IFERROR(VLOOKUP(Table10[[#This Row],[CAS NO.]],TRI!$A$2:$C$10,3,FALSE),"")</f>
        <v/>
      </c>
    </row>
    <row r="180" spans="3:11" x14ac:dyDescent="0.3">
      <c r="C180" s="16" t="s">
        <v>379</v>
      </c>
      <c r="D180" s="12" t="s">
        <v>380</v>
      </c>
      <c r="E180" s="15" t="s">
        <v>18</v>
      </c>
      <c r="F180" s="19" t="s">
        <v>995</v>
      </c>
      <c r="G180" s="19"/>
      <c r="H180" s="19"/>
      <c r="I180" s="19"/>
      <c r="J180" s="20">
        <v>1</v>
      </c>
      <c r="K180" s="23" t="str">
        <f>IFERROR(VLOOKUP(Table10[[#This Row],[CAS NO.]],TRI!$A$2:$C$10,3,FALSE),"")</f>
        <v/>
      </c>
    </row>
    <row r="181" spans="3:11" x14ac:dyDescent="0.3">
      <c r="C181" s="16" t="s">
        <v>83</v>
      </c>
      <c r="D181" s="12" t="s">
        <v>84</v>
      </c>
      <c r="E181" s="15" t="s">
        <v>992</v>
      </c>
      <c r="F181" s="19" t="s">
        <v>995</v>
      </c>
      <c r="G181" s="19">
        <v>1</v>
      </c>
      <c r="H181" s="19"/>
      <c r="I181" s="19"/>
      <c r="J181" s="20"/>
      <c r="K181" s="23" t="str">
        <f>IFERROR(VLOOKUP(Table10[[#This Row],[CAS NO.]],TRI!$A$2:$C$10,3,FALSE),"")</f>
        <v/>
      </c>
    </row>
    <row r="182" spans="3:11" x14ac:dyDescent="0.3">
      <c r="C182" s="16" t="s">
        <v>383</v>
      </c>
      <c r="D182" s="12" t="s">
        <v>384</v>
      </c>
      <c r="E182" s="15" t="s">
        <v>21</v>
      </c>
      <c r="F182" s="19" t="s">
        <v>996</v>
      </c>
      <c r="G182" s="19">
        <v>1</v>
      </c>
      <c r="H182" s="19"/>
      <c r="I182" s="19"/>
      <c r="J182" s="20">
        <v>2</v>
      </c>
      <c r="K182" s="23" t="str">
        <f>IFERROR(VLOOKUP(Table10[[#This Row],[CAS NO.]],TRI!$A$2:$C$10,3,FALSE),"")</f>
        <v/>
      </c>
    </row>
    <row r="183" spans="3:11" x14ac:dyDescent="0.3">
      <c r="C183" s="17" t="s">
        <v>823</v>
      </c>
      <c r="D183" s="12" t="s">
        <v>824</v>
      </c>
      <c r="E183" s="15" t="s">
        <v>992</v>
      </c>
      <c r="F183" s="19" t="s">
        <v>995</v>
      </c>
      <c r="G183" s="19"/>
      <c r="H183" s="19"/>
      <c r="I183" s="19"/>
      <c r="J183" s="20"/>
      <c r="K183" s="23" t="str">
        <f>IFERROR(VLOOKUP(Table10[[#This Row],[CAS NO.]],TRI!$A$2:$C$10,3,FALSE),"")</f>
        <v/>
      </c>
    </row>
    <row r="184" spans="3:11" x14ac:dyDescent="0.3">
      <c r="C184" s="16" t="s">
        <v>387</v>
      </c>
      <c r="D184" s="12" t="s">
        <v>388</v>
      </c>
      <c r="E184" s="15" t="s">
        <v>994</v>
      </c>
      <c r="F184" s="19" t="s">
        <v>995</v>
      </c>
      <c r="G184" s="19"/>
      <c r="H184" s="19"/>
      <c r="I184" s="19"/>
      <c r="J184" s="20">
        <v>5</v>
      </c>
      <c r="K184" s="23" t="str">
        <f>IFERROR(VLOOKUP(Table10[[#This Row],[CAS NO.]],TRI!$A$2:$C$10,3,FALSE),"")</f>
        <v/>
      </c>
    </row>
    <row r="185" spans="3:11" x14ac:dyDescent="0.3">
      <c r="C185" s="16" t="s">
        <v>827</v>
      </c>
      <c r="D185" s="12" t="s">
        <v>828</v>
      </c>
      <c r="E185" s="15" t="s">
        <v>992</v>
      </c>
      <c r="F185" s="19"/>
      <c r="G185" s="19"/>
      <c r="H185" s="19"/>
      <c r="I185" s="19"/>
      <c r="J185" s="20"/>
      <c r="K185" s="23" t="str">
        <f>IFERROR(VLOOKUP(Table10[[#This Row],[CAS NO.]],TRI!$A$2:$C$10,3,FALSE),"")</f>
        <v/>
      </c>
    </row>
    <row r="186" spans="3:11" x14ac:dyDescent="0.3">
      <c r="C186" s="16" t="s">
        <v>202</v>
      </c>
      <c r="D186" s="12" t="s">
        <v>203</v>
      </c>
      <c r="E186" s="15" t="s">
        <v>24</v>
      </c>
      <c r="F186" s="19"/>
      <c r="G186" s="19">
        <v>1</v>
      </c>
      <c r="H186" s="19"/>
      <c r="I186" s="19"/>
      <c r="J186" s="20">
        <v>1</v>
      </c>
      <c r="K186" s="23" t="str">
        <f>IFERROR(VLOOKUP(Table10[[#This Row],[CAS NO.]],TRI!$A$2:$C$10,3,FALSE),"")</f>
        <v/>
      </c>
    </row>
    <row r="187" spans="3:11" x14ac:dyDescent="0.3">
      <c r="C187" s="16" t="s">
        <v>462</v>
      </c>
      <c r="D187" s="12" t="s">
        <v>463</v>
      </c>
      <c r="E187" s="15" t="s">
        <v>24</v>
      </c>
      <c r="F187" s="19"/>
      <c r="G187" s="19"/>
      <c r="H187" s="19"/>
      <c r="I187" s="19"/>
      <c r="J187" s="20"/>
      <c r="K187" s="23" t="str">
        <f>IFERROR(VLOOKUP(Table10[[#This Row],[CAS NO.]],TRI!$A$2:$C$10,3,FALSE),"")</f>
        <v/>
      </c>
    </row>
    <row r="188" spans="3:11" x14ac:dyDescent="0.3">
      <c r="C188" s="16" t="s">
        <v>395</v>
      </c>
      <c r="D188" s="12" t="s">
        <v>396</v>
      </c>
      <c r="E188" s="15" t="s">
        <v>29</v>
      </c>
      <c r="F188" s="19"/>
      <c r="G188" s="19"/>
      <c r="H188" s="19"/>
      <c r="I188" s="19"/>
      <c r="J188" s="20"/>
      <c r="K188" s="23" t="str">
        <f>IFERROR(VLOOKUP(Table10[[#This Row],[CAS NO.]],TRI!$A$2:$C$10,3,FALSE),"")</f>
        <v/>
      </c>
    </row>
    <row r="189" spans="3:11" x14ac:dyDescent="0.3">
      <c r="C189" s="16" t="s">
        <v>397</v>
      </c>
      <c r="D189" s="12" t="s">
        <v>398</v>
      </c>
      <c r="E189" s="15" t="s">
        <v>14</v>
      </c>
      <c r="F189" s="19" t="s">
        <v>995</v>
      </c>
      <c r="G189" s="19">
        <v>2</v>
      </c>
      <c r="H189" s="19"/>
      <c r="I189" s="19"/>
      <c r="J189" s="20">
        <v>2</v>
      </c>
      <c r="K189" s="23" t="str">
        <f>IFERROR(VLOOKUP(Table10[[#This Row],[CAS NO.]],TRI!$A$2:$C$10,3,FALSE),"")</f>
        <v/>
      </c>
    </row>
    <row r="190" spans="3:11" x14ac:dyDescent="0.3">
      <c r="C190" s="16" t="s">
        <v>5</v>
      </c>
      <c r="D190" s="12" t="s">
        <v>399</v>
      </c>
      <c r="E190" s="15" t="s">
        <v>993</v>
      </c>
      <c r="F190" s="19" t="s">
        <v>996</v>
      </c>
      <c r="G190" s="19">
        <v>4</v>
      </c>
      <c r="H190" s="19">
        <v>1</v>
      </c>
      <c r="I190" s="19"/>
      <c r="J190" s="20">
        <v>2</v>
      </c>
      <c r="K190" s="23" t="str">
        <f>IFERROR(VLOOKUP(Table10[[#This Row],[CAS NO.]],TRI!$A$2:$C$10,3,FALSE),"")</f>
        <v/>
      </c>
    </row>
    <row r="191" spans="3:11" x14ac:dyDescent="0.3">
      <c r="C191" s="16" t="s">
        <v>400</v>
      </c>
      <c r="D191" s="12" t="s">
        <v>401</v>
      </c>
      <c r="E191" s="15" t="s">
        <v>24</v>
      </c>
      <c r="F191" s="19" t="s">
        <v>996</v>
      </c>
      <c r="G191" s="19">
        <v>3</v>
      </c>
      <c r="H191" s="19"/>
      <c r="I191" s="19"/>
      <c r="J191" s="20">
        <v>3</v>
      </c>
      <c r="K191" s="23" t="str">
        <f>IFERROR(VLOOKUP(Table10[[#This Row],[CAS NO.]],TRI!$A$2:$C$10,3,FALSE),"")</f>
        <v/>
      </c>
    </row>
    <row r="192" spans="3:11" x14ac:dyDescent="0.3">
      <c r="C192" s="16" t="s">
        <v>940</v>
      </c>
      <c r="D192" s="12" t="s">
        <v>941</v>
      </c>
      <c r="E192" s="15" t="s">
        <v>993</v>
      </c>
      <c r="F192" s="19" t="s">
        <v>995</v>
      </c>
      <c r="G192" s="19"/>
      <c r="H192" s="19"/>
      <c r="I192" s="19"/>
      <c r="J192" s="20"/>
      <c r="K192" s="23" t="str">
        <f>IFERROR(VLOOKUP(Table10[[#This Row],[CAS NO.]],TRI!$A$2:$C$10,3,FALSE),"")</f>
        <v/>
      </c>
    </row>
    <row r="193" spans="3:11" x14ac:dyDescent="0.3">
      <c r="C193" s="16" t="s">
        <v>464</v>
      </c>
      <c r="D193" s="12" t="s">
        <v>465</v>
      </c>
      <c r="E193" s="15" t="s">
        <v>24</v>
      </c>
      <c r="F193" s="19"/>
      <c r="G193" s="19"/>
      <c r="H193" s="19"/>
      <c r="I193" s="19"/>
      <c r="J193" s="20">
        <v>1</v>
      </c>
      <c r="K193" s="23" t="str">
        <f>IFERROR(VLOOKUP(Table10[[#This Row],[CAS NO.]],TRI!$A$2:$C$10,3,FALSE),"")</f>
        <v/>
      </c>
    </row>
    <row r="194" spans="3:11" x14ac:dyDescent="0.3">
      <c r="C194" s="16" t="s">
        <v>109</v>
      </c>
      <c r="D194" s="12" t="s">
        <v>110</v>
      </c>
      <c r="E194" s="15" t="s">
        <v>992</v>
      </c>
      <c r="F194" s="19"/>
      <c r="G194" s="19">
        <v>1</v>
      </c>
      <c r="H194" s="19"/>
      <c r="I194" s="19"/>
      <c r="J194" s="20"/>
      <c r="K194" s="23" t="str">
        <f>IFERROR(VLOOKUP(Table10[[#This Row],[CAS NO.]],TRI!$A$2:$C$10,3,FALSE),"")</f>
        <v/>
      </c>
    </row>
    <row r="195" spans="3:11" x14ac:dyDescent="0.3">
      <c r="C195" s="16" t="s">
        <v>466</v>
      </c>
      <c r="D195" s="12" t="s">
        <v>467</v>
      </c>
      <c r="E195" s="15" t="s">
        <v>24</v>
      </c>
      <c r="F195" s="19"/>
      <c r="G195" s="19"/>
      <c r="H195" s="19"/>
      <c r="I195" s="19"/>
      <c r="J195" s="20"/>
      <c r="K195" s="23" t="str">
        <f>IFERROR(VLOOKUP(Table10[[#This Row],[CAS NO.]],TRI!$A$2:$C$10,3,FALSE),"")</f>
        <v/>
      </c>
    </row>
    <row r="196" spans="3:11" x14ac:dyDescent="0.3">
      <c r="C196" s="16" t="s">
        <v>410</v>
      </c>
      <c r="D196" s="12" t="s">
        <v>411</v>
      </c>
      <c r="E196" s="15" t="s">
        <v>18</v>
      </c>
      <c r="F196" s="19"/>
      <c r="G196" s="19"/>
      <c r="H196" s="19"/>
      <c r="I196" s="19"/>
      <c r="J196" s="20">
        <v>1</v>
      </c>
      <c r="K196" s="23" t="str">
        <f>IFERROR(VLOOKUP(Table10[[#This Row],[CAS NO.]],TRI!$A$2:$C$10,3,FALSE),"")</f>
        <v/>
      </c>
    </row>
    <row r="197" spans="3:11" x14ac:dyDescent="0.3">
      <c r="C197" s="16" t="s">
        <v>412</v>
      </c>
      <c r="D197" s="12" t="s">
        <v>413</v>
      </c>
      <c r="E197" s="15" t="s">
        <v>994</v>
      </c>
      <c r="F197" s="19" t="s">
        <v>996</v>
      </c>
      <c r="G197" s="19">
        <v>4</v>
      </c>
      <c r="H197" s="19"/>
      <c r="I197" s="19"/>
      <c r="J197" s="20">
        <v>24</v>
      </c>
      <c r="K197" s="23" t="str">
        <f>IFERROR(VLOOKUP(Table10[[#This Row],[CAS NO.]],TRI!$A$2:$C$10,3,FALSE),"")</f>
        <v/>
      </c>
    </row>
    <row r="198" spans="3:11" x14ac:dyDescent="0.3">
      <c r="C198" s="16" t="s">
        <v>414</v>
      </c>
      <c r="D198" s="12" t="s">
        <v>415</v>
      </c>
      <c r="E198" s="15" t="s">
        <v>18</v>
      </c>
      <c r="F198" s="19" t="s">
        <v>996</v>
      </c>
      <c r="G198" s="19">
        <v>1</v>
      </c>
      <c r="H198" s="19"/>
      <c r="I198" s="19"/>
      <c r="J198" s="20">
        <v>3</v>
      </c>
      <c r="K198" s="23" t="str">
        <f>IFERROR(VLOOKUP(Table10[[#This Row],[CAS NO.]],TRI!$A$2:$C$10,3,FALSE),"")</f>
        <v/>
      </c>
    </row>
    <row r="199" spans="3:11" x14ac:dyDescent="0.3">
      <c r="C199" s="16" t="s">
        <v>416</v>
      </c>
      <c r="D199" s="12" t="s">
        <v>417</v>
      </c>
      <c r="E199" s="15" t="s">
        <v>992</v>
      </c>
      <c r="F199" s="19" t="s">
        <v>996</v>
      </c>
      <c r="G199" s="19">
        <v>4</v>
      </c>
      <c r="H199" s="19"/>
      <c r="I199" s="19" t="s">
        <v>1021</v>
      </c>
      <c r="J199" s="20">
        <v>9</v>
      </c>
      <c r="K199" s="23" t="str">
        <f>IFERROR(VLOOKUP(Table10[[#This Row],[CAS NO.]],TRI!$A$2:$C$10,3,FALSE),"")</f>
        <v/>
      </c>
    </row>
    <row r="200" spans="3:11" x14ac:dyDescent="0.3">
      <c r="C200" s="16" t="s">
        <v>468</v>
      </c>
      <c r="D200" s="12" t="s">
        <v>469</v>
      </c>
      <c r="E200" s="15" t="s">
        <v>24</v>
      </c>
      <c r="F200" s="19"/>
      <c r="G200" s="19"/>
      <c r="H200" s="19"/>
      <c r="I200" s="19"/>
      <c r="J200" s="20"/>
      <c r="K200" s="23" t="str">
        <f>IFERROR(VLOOKUP(Table10[[#This Row],[CAS NO.]],TRI!$A$2:$C$10,3,FALSE),"")</f>
        <v/>
      </c>
    </row>
    <row r="201" spans="3:11" x14ac:dyDescent="0.3">
      <c r="C201" s="16" t="s">
        <v>420</v>
      </c>
      <c r="D201" s="12" t="s">
        <v>421</v>
      </c>
      <c r="E201" s="15" t="s">
        <v>13</v>
      </c>
      <c r="F201" s="19"/>
      <c r="G201" s="19"/>
      <c r="H201" s="19"/>
      <c r="I201" s="19"/>
      <c r="J201" s="20">
        <v>1</v>
      </c>
      <c r="K201" s="23" t="str">
        <f>IFERROR(VLOOKUP(Table10[[#This Row],[CAS NO.]],TRI!$A$2:$C$10,3,FALSE),"")</f>
        <v/>
      </c>
    </row>
    <row r="202" spans="3:11" x14ac:dyDescent="0.3">
      <c r="C202" s="16" t="s">
        <v>422</v>
      </c>
      <c r="D202" s="12" t="s">
        <v>423</v>
      </c>
      <c r="E202" s="15" t="s">
        <v>13</v>
      </c>
      <c r="F202" s="19"/>
      <c r="G202" s="19"/>
      <c r="H202" s="19"/>
      <c r="I202" s="19"/>
      <c r="J202" s="20"/>
      <c r="K202" s="23" t="str">
        <f>IFERROR(VLOOKUP(Table10[[#This Row],[CAS NO.]],TRI!$A$2:$C$10,3,FALSE),"")</f>
        <v/>
      </c>
    </row>
    <row r="203" spans="3:11" x14ac:dyDescent="0.3">
      <c r="C203" s="16" t="s">
        <v>424</v>
      </c>
      <c r="D203" s="12" t="s">
        <v>425</v>
      </c>
      <c r="E203" s="15" t="s">
        <v>13</v>
      </c>
      <c r="F203" s="19"/>
      <c r="G203" s="19"/>
      <c r="H203" s="19"/>
      <c r="I203" s="19"/>
      <c r="J203" s="20">
        <v>1</v>
      </c>
      <c r="K203" s="23" t="str">
        <f>IFERROR(VLOOKUP(Table10[[#This Row],[CAS NO.]],TRI!$A$2:$C$10,3,FALSE),"")</f>
        <v/>
      </c>
    </row>
    <row r="204" spans="3:11" x14ac:dyDescent="0.3">
      <c r="C204" s="16" t="s">
        <v>426</v>
      </c>
      <c r="D204" s="12" t="s">
        <v>427</v>
      </c>
      <c r="E204" s="15" t="s">
        <v>29</v>
      </c>
      <c r="F204" s="19" t="s">
        <v>995</v>
      </c>
      <c r="G204" s="19">
        <v>1</v>
      </c>
      <c r="H204" s="19"/>
      <c r="I204" s="19"/>
      <c r="J204" s="20">
        <v>1</v>
      </c>
      <c r="K204" s="23" t="str">
        <f>IFERROR(VLOOKUP(Table10[[#This Row],[CAS NO.]],TRI!$A$2:$C$10,3,FALSE),"")</f>
        <v/>
      </c>
    </row>
    <row r="205" spans="3:11" x14ac:dyDescent="0.3">
      <c r="C205" s="16" t="s">
        <v>428</v>
      </c>
      <c r="D205" s="12" t="s">
        <v>429</v>
      </c>
      <c r="E205" s="15" t="s">
        <v>24</v>
      </c>
      <c r="F205" s="19" t="s">
        <v>996</v>
      </c>
      <c r="G205" s="19">
        <v>3</v>
      </c>
      <c r="H205" s="19"/>
      <c r="I205" s="19"/>
      <c r="J205" s="20">
        <v>2</v>
      </c>
      <c r="K205" s="23" t="str">
        <f>IFERROR(VLOOKUP(Table10[[#This Row],[CAS NO.]],TRI!$A$2:$C$10,3,FALSE),"")</f>
        <v/>
      </c>
    </row>
    <row r="206" spans="3:11" x14ac:dyDescent="0.3">
      <c r="C206" s="16" t="s">
        <v>990</v>
      </c>
      <c r="D206" s="13" t="s">
        <v>991</v>
      </c>
      <c r="E206" s="15" t="s">
        <v>992</v>
      </c>
      <c r="F206" s="19"/>
      <c r="G206" s="19">
        <v>1</v>
      </c>
      <c r="H206" s="19"/>
      <c r="I206" s="19"/>
      <c r="J206" s="20"/>
      <c r="K206" s="23" t="str">
        <f>IFERROR(VLOOKUP(Table10[[#This Row],[CAS NO.]],TRI!$A$2:$C$10,3,FALSE),"")</f>
        <v/>
      </c>
    </row>
    <row r="207" spans="3:11" x14ac:dyDescent="0.3">
      <c r="C207" s="16" t="s">
        <v>470</v>
      </c>
      <c r="D207" s="12" t="s">
        <v>471</v>
      </c>
      <c r="E207" s="15" t="s">
        <v>24</v>
      </c>
      <c r="F207" s="19"/>
      <c r="G207" s="19"/>
      <c r="H207" s="19"/>
      <c r="I207" s="19"/>
      <c r="J207" s="20">
        <v>1</v>
      </c>
      <c r="K207" s="23" t="str">
        <f>IFERROR(VLOOKUP(Table10[[#This Row],[CAS NO.]],TRI!$A$2:$C$10,3,FALSE),"")</f>
        <v/>
      </c>
    </row>
    <row r="208" spans="3:11" x14ac:dyDescent="0.3">
      <c r="C208" s="16" t="s">
        <v>472</v>
      </c>
      <c r="D208" s="12" t="s">
        <v>473</v>
      </c>
      <c r="E208" s="15" t="s">
        <v>24</v>
      </c>
      <c r="F208" s="19"/>
      <c r="G208" s="19"/>
      <c r="H208" s="19"/>
      <c r="I208" s="19"/>
      <c r="J208" s="20"/>
      <c r="K208" s="23" t="str">
        <f>IFERROR(VLOOKUP(Table10[[#This Row],[CAS NO.]],TRI!$A$2:$C$10,3,FALSE),"")</f>
        <v/>
      </c>
    </row>
    <row r="209" spans="3:11" x14ac:dyDescent="0.3">
      <c r="C209" s="16" t="s">
        <v>434</v>
      </c>
      <c r="D209" s="12" t="s">
        <v>435</v>
      </c>
      <c r="E209" s="15" t="s">
        <v>21</v>
      </c>
      <c r="F209" s="19" t="s">
        <v>995</v>
      </c>
      <c r="G209" s="19"/>
      <c r="H209" s="19"/>
      <c r="I209" s="19"/>
      <c r="J209" s="20"/>
      <c r="K209" s="23" t="str">
        <f>IFERROR(VLOOKUP(Table10[[#This Row],[CAS NO.]],TRI!$A$2:$C$10,3,FALSE),"")</f>
        <v/>
      </c>
    </row>
    <row r="210" spans="3:11" x14ac:dyDescent="0.3">
      <c r="C210" s="16" t="s">
        <v>474</v>
      </c>
      <c r="D210" s="12" t="s">
        <v>475</v>
      </c>
      <c r="E210" s="15" t="s">
        <v>24</v>
      </c>
      <c r="F210" s="19"/>
      <c r="G210" s="19"/>
      <c r="H210" s="19"/>
      <c r="I210" s="19"/>
      <c r="J210" s="20"/>
      <c r="K210" s="23" t="str">
        <f>IFERROR(VLOOKUP(Table10[[#This Row],[CAS NO.]],TRI!$A$2:$C$10,3,FALSE),"")</f>
        <v/>
      </c>
    </row>
    <row r="211" spans="3:11" x14ac:dyDescent="0.3">
      <c r="C211" s="16" t="s">
        <v>476</v>
      </c>
      <c r="D211" s="12" t="s">
        <v>477</v>
      </c>
      <c r="E211" s="15" t="s">
        <v>24</v>
      </c>
      <c r="F211" s="19"/>
      <c r="G211" s="19"/>
      <c r="H211" s="19"/>
      <c r="I211" s="19"/>
      <c r="J211" s="20"/>
      <c r="K211" s="23" t="str">
        <f>IFERROR(VLOOKUP(Table10[[#This Row],[CAS NO.]],TRI!$A$2:$C$10,3,FALSE),"")</f>
        <v/>
      </c>
    </row>
    <row r="212" spans="3:11" x14ac:dyDescent="0.3">
      <c r="C212" s="16" t="s">
        <v>478</v>
      </c>
      <c r="D212" s="12" t="s">
        <v>479</v>
      </c>
      <c r="E212" s="15" t="s">
        <v>24</v>
      </c>
      <c r="F212" s="19"/>
      <c r="G212" s="19"/>
      <c r="H212" s="19"/>
      <c r="I212" s="19"/>
      <c r="J212" s="20"/>
      <c r="K212" s="23" t="str">
        <f>IFERROR(VLOOKUP(Table10[[#This Row],[CAS NO.]],TRI!$A$2:$C$10,3,FALSE),"")</f>
        <v/>
      </c>
    </row>
    <row r="213" spans="3:11" x14ac:dyDescent="0.3">
      <c r="C213" s="16" t="s">
        <v>480</v>
      </c>
      <c r="D213" s="12" t="s">
        <v>481</v>
      </c>
      <c r="E213" s="15" t="s">
        <v>24</v>
      </c>
      <c r="F213" s="19"/>
      <c r="G213" s="19"/>
      <c r="H213" s="19"/>
      <c r="I213" s="19"/>
      <c r="J213" s="20"/>
      <c r="K213" s="23" t="str">
        <f>IFERROR(VLOOKUP(Table10[[#This Row],[CAS NO.]],TRI!$A$2:$C$10,3,FALSE),"")</f>
        <v/>
      </c>
    </row>
    <row r="214" spans="3:11" x14ac:dyDescent="0.3">
      <c r="C214" s="16" t="s">
        <v>482</v>
      </c>
      <c r="D214" s="12" t="s">
        <v>483</v>
      </c>
      <c r="E214" s="15" t="s">
        <v>24</v>
      </c>
      <c r="F214" s="19"/>
      <c r="G214" s="19"/>
      <c r="H214" s="19"/>
      <c r="I214" s="19"/>
      <c r="J214" s="20"/>
      <c r="K214" s="23" t="str">
        <f>IFERROR(VLOOKUP(Table10[[#This Row],[CAS NO.]],TRI!$A$2:$C$10,3,FALSE),"")</f>
        <v/>
      </c>
    </row>
    <row r="215" spans="3:11" x14ac:dyDescent="0.3">
      <c r="C215" s="16" t="s">
        <v>212</v>
      </c>
      <c r="D215" s="12" t="s">
        <v>213</v>
      </c>
      <c r="E215" s="15" t="s">
        <v>24</v>
      </c>
      <c r="F215" s="19"/>
      <c r="G215" s="19">
        <v>1</v>
      </c>
      <c r="H215" s="19"/>
      <c r="I215" s="19"/>
      <c r="J215" s="20">
        <v>13</v>
      </c>
      <c r="K215" s="23" t="str">
        <f>IFERROR(VLOOKUP(Table10[[#This Row],[CAS NO.]],TRI!$A$2:$C$10,3,FALSE),"")</f>
        <v/>
      </c>
    </row>
    <row r="216" spans="3:11" x14ac:dyDescent="0.3">
      <c r="C216" s="16" t="s">
        <v>214</v>
      </c>
      <c r="D216" s="12" t="s">
        <v>215</v>
      </c>
      <c r="E216" s="15" t="s">
        <v>24</v>
      </c>
      <c r="F216" s="19"/>
      <c r="G216" s="19">
        <v>1</v>
      </c>
      <c r="H216" s="19"/>
      <c r="I216" s="19"/>
      <c r="J216" s="20"/>
      <c r="K216" s="23" t="str">
        <f>IFERROR(VLOOKUP(Table10[[#This Row],[CAS NO.]],TRI!$A$2:$C$10,3,FALSE),"")</f>
        <v/>
      </c>
    </row>
    <row r="217" spans="3:11" x14ac:dyDescent="0.3">
      <c r="C217" s="16" t="s">
        <v>16</v>
      </c>
      <c r="D217" s="12" t="s">
        <v>450</v>
      </c>
      <c r="E217" s="15" t="s">
        <v>18</v>
      </c>
      <c r="F217" s="19" t="s">
        <v>996</v>
      </c>
      <c r="G217" s="19">
        <v>2</v>
      </c>
      <c r="H217" s="19">
        <v>1</v>
      </c>
      <c r="I217" s="19"/>
      <c r="J217" s="20">
        <v>3</v>
      </c>
      <c r="K217" s="23" t="str">
        <f>IFERROR(VLOOKUP(Table10[[#This Row],[CAS NO.]],TRI!$A$2:$C$10,3,FALSE),"")</f>
        <v/>
      </c>
    </row>
    <row r="218" spans="3:11" x14ac:dyDescent="0.3">
      <c r="C218" s="16" t="s">
        <v>484</v>
      </c>
      <c r="D218" s="12" t="s">
        <v>485</v>
      </c>
      <c r="E218" s="15" t="s">
        <v>24</v>
      </c>
      <c r="F218" s="19"/>
      <c r="G218" s="19"/>
      <c r="H218" s="19"/>
      <c r="I218" s="19"/>
      <c r="J218" s="20"/>
      <c r="K218" s="23" t="str">
        <f>IFERROR(VLOOKUP(Table10[[#This Row],[CAS NO.]],TRI!$A$2:$C$10,3,FALSE),"")</f>
        <v/>
      </c>
    </row>
    <row r="219" spans="3:11" x14ac:dyDescent="0.3">
      <c r="C219" s="16" t="s">
        <v>453</v>
      </c>
      <c r="D219" s="12" t="s">
        <v>454</v>
      </c>
      <c r="E219" s="15" t="s">
        <v>14</v>
      </c>
      <c r="F219" s="19"/>
      <c r="G219" s="19"/>
      <c r="H219" s="19"/>
      <c r="I219" s="19"/>
      <c r="J219" s="20"/>
      <c r="K219" s="23" t="str">
        <f>IFERROR(VLOOKUP(Table10[[#This Row],[CAS NO.]],TRI!$A$2:$C$10,3,FALSE),"")</f>
        <v/>
      </c>
    </row>
    <row r="220" spans="3:11" x14ac:dyDescent="0.3">
      <c r="C220" s="16" t="s">
        <v>455</v>
      </c>
      <c r="D220" s="12" t="s">
        <v>456</v>
      </c>
      <c r="E220" s="15" t="s">
        <v>14</v>
      </c>
      <c r="F220" s="19"/>
      <c r="G220" s="19"/>
      <c r="H220" s="19"/>
      <c r="I220" s="19"/>
      <c r="J220" s="20"/>
      <c r="K220" s="23" t="str">
        <f>IFERROR(VLOOKUP(Table10[[#This Row],[CAS NO.]],TRI!$A$2:$C$10,3,FALSE),"")</f>
        <v/>
      </c>
    </row>
    <row r="221" spans="3:11" x14ac:dyDescent="0.3">
      <c r="C221" s="16" t="s">
        <v>457</v>
      </c>
      <c r="D221" s="12" t="s">
        <v>458</v>
      </c>
      <c r="E221" s="15" t="s">
        <v>997</v>
      </c>
      <c r="F221" s="19" t="s">
        <v>995</v>
      </c>
      <c r="G221" s="19"/>
      <c r="H221" s="19"/>
      <c r="I221" s="19"/>
      <c r="J221" s="20"/>
      <c r="K221" s="23" t="str">
        <f>IFERROR(VLOOKUP(Table10[[#This Row],[CAS NO.]],TRI!$A$2:$C$10,3,FALSE),"")</f>
        <v/>
      </c>
    </row>
    <row r="222" spans="3:11" x14ac:dyDescent="0.3">
      <c r="C222" s="16" t="s">
        <v>30</v>
      </c>
      <c r="D222" s="12" t="s">
        <v>459</v>
      </c>
      <c r="E222" s="15" t="s">
        <v>29</v>
      </c>
      <c r="F222" s="19" t="s">
        <v>996</v>
      </c>
      <c r="G222" s="19">
        <v>3</v>
      </c>
      <c r="H222" s="19">
        <v>1</v>
      </c>
      <c r="I222" s="19"/>
      <c r="J222" s="20">
        <v>2</v>
      </c>
      <c r="K222" s="23" t="str">
        <f>IFERROR(VLOOKUP(Table10[[#This Row],[CAS NO.]],TRI!$A$2:$C$10,3,FALSE),"")</f>
        <v/>
      </c>
    </row>
    <row r="223" spans="3:11" x14ac:dyDescent="0.3">
      <c r="C223" s="16" t="s">
        <v>873</v>
      </c>
      <c r="D223" s="12" t="s">
        <v>874</v>
      </c>
      <c r="E223" s="15" t="s">
        <v>992</v>
      </c>
      <c r="F223" s="19" t="s">
        <v>995</v>
      </c>
      <c r="G223" s="19"/>
      <c r="H223" s="19"/>
      <c r="I223" s="19"/>
      <c r="J223" s="20"/>
      <c r="K223" s="23" t="str">
        <f>IFERROR(VLOOKUP(Table10[[#This Row],[CAS NO.]],TRI!$A$2:$C$10,3,FALSE),"")</f>
        <v/>
      </c>
    </row>
    <row r="224" spans="3:11" x14ac:dyDescent="0.3">
      <c r="C224" s="16" t="s">
        <v>486</v>
      </c>
      <c r="D224" s="12" t="s">
        <v>487</v>
      </c>
      <c r="E224" s="15" t="s">
        <v>24</v>
      </c>
      <c r="F224" s="19"/>
      <c r="G224" s="19"/>
      <c r="H224" s="19"/>
      <c r="I224" s="19"/>
      <c r="J224" s="20">
        <v>2</v>
      </c>
      <c r="K224" s="23" t="str">
        <f>IFERROR(VLOOKUP(Table10[[#This Row],[CAS NO.]],TRI!$A$2:$C$10,3,FALSE),"")</f>
        <v/>
      </c>
    </row>
    <row r="225" spans="3:11" x14ac:dyDescent="0.3">
      <c r="C225" s="16" t="s">
        <v>488</v>
      </c>
      <c r="D225" s="12" t="s">
        <v>489</v>
      </c>
      <c r="E225" s="15" t="s">
        <v>24</v>
      </c>
      <c r="F225" s="19"/>
      <c r="G225" s="19"/>
      <c r="H225" s="19"/>
      <c r="I225" s="19"/>
      <c r="J225" s="20">
        <v>5</v>
      </c>
      <c r="K225" s="23" t="str">
        <f>IFERROR(VLOOKUP(Table10[[#This Row],[CAS NO.]],TRI!$A$2:$C$10,3,FALSE),"")</f>
        <v/>
      </c>
    </row>
    <row r="226" spans="3:11" x14ac:dyDescent="0.3">
      <c r="C226" s="16" t="s">
        <v>490</v>
      </c>
      <c r="D226" s="12" t="s">
        <v>491</v>
      </c>
      <c r="E226" s="15" t="s">
        <v>24</v>
      </c>
      <c r="F226" s="19"/>
      <c r="G226" s="19"/>
      <c r="H226" s="19"/>
      <c r="I226" s="19"/>
      <c r="J226" s="20"/>
      <c r="K226" s="23" t="str">
        <f>IFERROR(VLOOKUP(Table10[[#This Row],[CAS NO.]],TRI!$A$2:$C$10,3,FALSE),"")</f>
        <v/>
      </c>
    </row>
    <row r="227" spans="3:11" x14ac:dyDescent="0.3">
      <c r="C227" s="16" t="s">
        <v>492</v>
      </c>
      <c r="D227" s="12" t="s">
        <v>493</v>
      </c>
      <c r="E227" s="15" t="s">
        <v>24</v>
      </c>
      <c r="F227" s="19"/>
      <c r="G227" s="19"/>
      <c r="H227" s="19"/>
      <c r="I227" s="19"/>
      <c r="J227" s="20"/>
      <c r="K227" s="23" t="str">
        <f>IFERROR(VLOOKUP(Table10[[#This Row],[CAS NO.]],TRI!$A$2:$C$10,3,FALSE),"")</f>
        <v/>
      </c>
    </row>
    <row r="228" spans="3:11" x14ac:dyDescent="0.3">
      <c r="C228" s="16" t="s">
        <v>494</v>
      </c>
      <c r="D228" s="12" t="s">
        <v>495</v>
      </c>
      <c r="E228" s="15" t="s">
        <v>24</v>
      </c>
      <c r="F228" s="19"/>
      <c r="G228" s="19"/>
      <c r="H228" s="19"/>
      <c r="I228" s="19"/>
      <c r="J228" s="20"/>
      <c r="K228" s="23" t="str">
        <f>IFERROR(VLOOKUP(Table10[[#This Row],[CAS NO.]],TRI!$A$2:$C$10,3,FALSE),"")</f>
        <v/>
      </c>
    </row>
    <row r="229" spans="3:11" x14ac:dyDescent="0.3">
      <c r="C229" s="16" t="s">
        <v>496</v>
      </c>
      <c r="D229" s="12" t="s">
        <v>497</v>
      </c>
      <c r="E229" s="15" t="s">
        <v>24</v>
      </c>
      <c r="F229" s="19"/>
      <c r="G229" s="19"/>
      <c r="H229" s="19"/>
      <c r="I229" s="19"/>
      <c r="J229" s="20"/>
      <c r="K229" s="23" t="str">
        <f>IFERROR(VLOOKUP(Table10[[#This Row],[CAS NO.]],TRI!$A$2:$C$10,3,FALSE),"")</f>
        <v/>
      </c>
    </row>
    <row r="230" spans="3:11" x14ac:dyDescent="0.3">
      <c r="C230" s="16" t="s">
        <v>498</v>
      </c>
      <c r="D230" s="12" t="s">
        <v>499</v>
      </c>
      <c r="E230" s="15" t="s">
        <v>24</v>
      </c>
      <c r="F230" s="19"/>
      <c r="G230" s="19"/>
      <c r="H230" s="19"/>
      <c r="I230" s="19"/>
      <c r="J230" s="20"/>
      <c r="K230" s="23" t="str">
        <f>IFERROR(VLOOKUP(Table10[[#This Row],[CAS NO.]],TRI!$A$2:$C$10,3,FALSE),"")</f>
        <v/>
      </c>
    </row>
    <row r="231" spans="3:11" x14ac:dyDescent="0.3">
      <c r="C231" s="16" t="s">
        <v>500</v>
      </c>
      <c r="D231" s="12" t="s">
        <v>501</v>
      </c>
      <c r="E231" s="15" t="s">
        <v>24</v>
      </c>
      <c r="F231" s="19"/>
      <c r="G231" s="19"/>
      <c r="H231" s="19"/>
      <c r="I231" s="19"/>
      <c r="J231" s="20"/>
      <c r="K231" s="23" t="str">
        <f>IFERROR(VLOOKUP(Table10[[#This Row],[CAS NO.]],TRI!$A$2:$C$10,3,FALSE),"")</f>
        <v/>
      </c>
    </row>
    <row r="232" spans="3:11" x14ac:dyDescent="0.3">
      <c r="C232" s="16" t="s">
        <v>502</v>
      </c>
      <c r="D232" s="12" t="s">
        <v>503</v>
      </c>
      <c r="E232" s="15" t="s">
        <v>24</v>
      </c>
      <c r="F232" s="19"/>
      <c r="G232" s="19"/>
      <c r="H232" s="19"/>
      <c r="I232" s="19"/>
      <c r="J232" s="20"/>
      <c r="K232" s="23" t="str">
        <f>IFERROR(VLOOKUP(Table10[[#This Row],[CAS NO.]],TRI!$A$2:$C$10,3,FALSE),"")</f>
        <v/>
      </c>
    </row>
    <row r="233" spans="3:11" x14ac:dyDescent="0.3">
      <c r="C233" s="16" t="s">
        <v>504</v>
      </c>
      <c r="D233" s="12" t="s">
        <v>505</v>
      </c>
      <c r="E233" s="15" t="s">
        <v>24</v>
      </c>
      <c r="F233" s="19"/>
      <c r="G233" s="19"/>
      <c r="H233" s="19"/>
      <c r="I233" s="19"/>
      <c r="J233" s="20"/>
      <c r="K233" s="23" t="str">
        <f>IFERROR(VLOOKUP(Table10[[#This Row],[CAS NO.]],TRI!$A$2:$C$10,3,FALSE),"")</f>
        <v/>
      </c>
    </row>
    <row r="234" spans="3:11" x14ac:dyDescent="0.3">
      <c r="C234" s="16" t="s">
        <v>506</v>
      </c>
      <c r="D234" s="12" t="s">
        <v>507</v>
      </c>
      <c r="E234" s="15" t="s">
        <v>24</v>
      </c>
      <c r="F234" s="19"/>
      <c r="G234" s="19"/>
      <c r="H234" s="19"/>
      <c r="I234" s="19"/>
      <c r="J234" s="20"/>
      <c r="K234" s="23" t="str">
        <f>IFERROR(VLOOKUP(Table10[[#This Row],[CAS NO.]],TRI!$A$2:$C$10,3,FALSE),"")</f>
        <v/>
      </c>
    </row>
    <row r="235" spans="3:11" x14ac:dyDescent="0.3">
      <c r="C235" s="16" t="s">
        <v>508</v>
      </c>
      <c r="D235" s="12" t="s">
        <v>509</v>
      </c>
      <c r="E235" s="15" t="s">
        <v>24</v>
      </c>
      <c r="F235" s="19"/>
      <c r="G235" s="19"/>
      <c r="H235" s="19"/>
      <c r="I235" s="19"/>
      <c r="J235" s="20"/>
      <c r="K235" s="23" t="str">
        <f>IFERROR(VLOOKUP(Table10[[#This Row],[CAS NO.]],TRI!$A$2:$C$10,3,FALSE),"")</f>
        <v/>
      </c>
    </row>
    <row r="236" spans="3:11" x14ac:dyDescent="0.3">
      <c r="C236" s="16" t="s">
        <v>510</v>
      </c>
      <c r="D236" s="12" t="s">
        <v>511</v>
      </c>
      <c r="E236" s="15" t="s">
        <v>24</v>
      </c>
      <c r="F236" s="19"/>
      <c r="G236" s="19"/>
      <c r="H236" s="19"/>
      <c r="I236" s="19"/>
      <c r="J236" s="20"/>
      <c r="K236" s="23" t="str">
        <f>IFERROR(VLOOKUP(Table10[[#This Row],[CAS NO.]],TRI!$A$2:$C$10,3,FALSE),"")</f>
        <v/>
      </c>
    </row>
    <row r="237" spans="3:11" x14ac:dyDescent="0.3">
      <c r="C237" s="16" t="s">
        <v>512</v>
      </c>
      <c r="D237" s="12" t="s">
        <v>513</v>
      </c>
      <c r="E237" s="15" t="s">
        <v>24</v>
      </c>
      <c r="F237" s="19"/>
      <c r="G237" s="19"/>
      <c r="H237" s="19"/>
      <c r="I237" s="19"/>
      <c r="J237" s="20"/>
      <c r="K237" s="23" t="str">
        <f>IFERROR(VLOOKUP(Table10[[#This Row],[CAS NO.]],TRI!$A$2:$C$10,3,FALSE),"")</f>
        <v/>
      </c>
    </row>
    <row r="238" spans="3:11" x14ac:dyDescent="0.3">
      <c r="C238" s="16" t="s">
        <v>514</v>
      </c>
      <c r="D238" s="12" t="s">
        <v>515</v>
      </c>
      <c r="E238" s="15" t="s">
        <v>24</v>
      </c>
      <c r="F238" s="19"/>
      <c r="G238" s="19"/>
      <c r="H238" s="19"/>
      <c r="I238" s="19"/>
      <c r="J238" s="20"/>
      <c r="K238" s="23" t="str">
        <f>IFERROR(VLOOKUP(Table10[[#This Row],[CAS NO.]],TRI!$A$2:$C$10,3,FALSE),"")</f>
        <v/>
      </c>
    </row>
    <row r="239" spans="3:11" x14ac:dyDescent="0.3">
      <c r="C239" s="16" t="s">
        <v>516</v>
      </c>
      <c r="D239" s="12" t="s">
        <v>517</v>
      </c>
      <c r="E239" s="15" t="s">
        <v>24</v>
      </c>
      <c r="F239" s="19"/>
      <c r="G239" s="19"/>
      <c r="H239" s="19"/>
      <c r="I239" s="19"/>
      <c r="J239" s="20"/>
      <c r="K239" s="23" t="str">
        <f>IFERROR(VLOOKUP(Table10[[#This Row],[CAS NO.]],TRI!$A$2:$C$10,3,FALSE),"")</f>
        <v/>
      </c>
    </row>
    <row r="240" spans="3:11" x14ac:dyDescent="0.3">
      <c r="C240" s="16" t="s">
        <v>518</v>
      </c>
      <c r="D240" s="12" t="s">
        <v>519</v>
      </c>
      <c r="E240" s="15" t="s">
        <v>24</v>
      </c>
      <c r="F240" s="19"/>
      <c r="G240" s="19"/>
      <c r="H240" s="19"/>
      <c r="I240" s="19"/>
      <c r="J240" s="20"/>
      <c r="K240" s="23" t="str">
        <f>IFERROR(VLOOKUP(Table10[[#This Row],[CAS NO.]],TRI!$A$2:$C$10,3,FALSE),"")</f>
        <v/>
      </c>
    </row>
    <row r="241" spans="3:11" x14ac:dyDescent="0.3">
      <c r="C241" s="16" t="s">
        <v>520</v>
      </c>
      <c r="D241" s="12" t="s">
        <v>521</v>
      </c>
      <c r="E241" s="15" t="s">
        <v>24</v>
      </c>
      <c r="F241" s="19"/>
      <c r="G241" s="19"/>
      <c r="H241" s="19"/>
      <c r="I241" s="19"/>
      <c r="J241" s="20"/>
      <c r="K241" s="23" t="str">
        <f>IFERROR(VLOOKUP(Table10[[#This Row],[CAS NO.]],TRI!$A$2:$C$10,3,FALSE),"")</f>
        <v/>
      </c>
    </row>
    <row r="242" spans="3:11" x14ac:dyDescent="0.3">
      <c r="C242" s="16" t="s">
        <v>522</v>
      </c>
      <c r="D242" s="12" t="s">
        <v>523</v>
      </c>
      <c r="E242" s="15" t="s">
        <v>24</v>
      </c>
      <c r="F242" s="19"/>
      <c r="G242" s="19"/>
      <c r="H242" s="19"/>
      <c r="I242" s="19"/>
      <c r="J242" s="20"/>
      <c r="K242" s="23" t="str">
        <f>IFERROR(VLOOKUP(Table10[[#This Row],[CAS NO.]],TRI!$A$2:$C$10,3,FALSE),"")</f>
        <v/>
      </c>
    </row>
    <row r="243" spans="3:11" x14ac:dyDescent="0.3">
      <c r="C243" s="16" t="s">
        <v>524</v>
      </c>
      <c r="D243" s="12" t="s">
        <v>525</v>
      </c>
      <c r="E243" s="15" t="s">
        <v>24</v>
      </c>
      <c r="F243" s="19"/>
      <c r="G243" s="19"/>
      <c r="H243" s="19"/>
      <c r="I243" s="19"/>
      <c r="J243" s="20"/>
      <c r="K243" s="23" t="str">
        <f>IFERROR(VLOOKUP(Table10[[#This Row],[CAS NO.]],TRI!$A$2:$C$10,3,FALSE),"")</f>
        <v/>
      </c>
    </row>
    <row r="244" spans="3:11" x14ac:dyDescent="0.3">
      <c r="C244" s="16" t="s">
        <v>526</v>
      </c>
      <c r="D244" s="12" t="s">
        <v>527</v>
      </c>
      <c r="E244" s="15" t="s">
        <v>24</v>
      </c>
      <c r="F244" s="19"/>
      <c r="G244" s="19"/>
      <c r="H244" s="19"/>
      <c r="I244" s="19"/>
      <c r="J244" s="20">
        <v>2</v>
      </c>
      <c r="K244" s="23" t="str">
        <f>IFERROR(VLOOKUP(Table10[[#This Row],[CAS NO.]],TRI!$A$2:$C$10,3,FALSE),"")</f>
        <v/>
      </c>
    </row>
    <row r="245" spans="3:11" x14ac:dyDescent="0.3">
      <c r="C245" s="16" t="s">
        <v>528</v>
      </c>
      <c r="D245" s="12" t="s">
        <v>529</v>
      </c>
      <c r="E245" s="15" t="s">
        <v>24</v>
      </c>
      <c r="F245" s="19"/>
      <c r="G245" s="19"/>
      <c r="H245" s="19"/>
      <c r="I245" s="19"/>
      <c r="J245" s="20"/>
      <c r="K245" s="23" t="str">
        <f>IFERROR(VLOOKUP(Table10[[#This Row],[CAS NO.]],TRI!$A$2:$C$10,3,FALSE),"")</f>
        <v/>
      </c>
    </row>
    <row r="246" spans="3:11" x14ac:dyDescent="0.3">
      <c r="C246" s="16" t="s">
        <v>530</v>
      </c>
      <c r="D246" s="12" t="s">
        <v>531</v>
      </c>
      <c r="E246" s="15" t="s">
        <v>24</v>
      </c>
      <c r="F246" s="19"/>
      <c r="G246" s="19"/>
      <c r="H246" s="19"/>
      <c r="I246" s="19"/>
      <c r="J246" s="20"/>
      <c r="K246" s="23" t="str">
        <f>IFERROR(VLOOKUP(Table10[[#This Row],[CAS NO.]],TRI!$A$2:$C$10,3,FALSE),"")</f>
        <v/>
      </c>
    </row>
    <row r="247" spans="3:11" x14ac:dyDescent="0.3">
      <c r="C247" s="16" t="s">
        <v>532</v>
      </c>
      <c r="D247" s="12" t="s">
        <v>533</v>
      </c>
      <c r="E247" s="15" t="s">
        <v>24</v>
      </c>
      <c r="F247" s="19"/>
      <c r="G247" s="19"/>
      <c r="H247" s="19"/>
      <c r="I247" s="19"/>
      <c r="J247" s="20"/>
      <c r="K247" s="23" t="str">
        <f>IFERROR(VLOOKUP(Table10[[#This Row],[CAS NO.]],TRI!$A$2:$C$10,3,FALSE),"")</f>
        <v/>
      </c>
    </row>
    <row r="248" spans="3:11" x14ac:dyDescent="0.3">
      <c r="C248" s="16" t="s">
        <v>534</v>
      </c>
      <c r="D248" s="12" t="s">
        <v>535</v>
      </c>
      <c r="E248" s="15" t="s">
        <v>24</v>
      </c>
      <c r="F248" s="19"/>
      <c r="G248" s="19"/>
      <c r="H248" s="19"/>
      <c r="I248" s="19"/>
      <c r="J248" s="20"/>
      <c r="K248" s="23" t="str">
        <f>IFERROR(VLOOKUP(Table10[[#This Row],[CAS NO.]],TRI!$A$2:$C$10,3,FALSE),"")</f>
        <v/>
      </c>
    </row>
    <row r="249" spans="3:11" x14ac:dyDescent="0.3">
      <c r="C249" s="16" t="s">
        <v>536</v>
      </c>
      <c r="D249" s="12" t="s">
        <v>537</v>
      </c>
      <c r="E249" s="15" t="s">
        <v>24</v>
      </c>
      <c r="F249" s="19"/>
      <c r="G249" s="19"/>
      <c r="H249" s="19"/>
      <c r="I249" s="19"/>
      <c r="J249" s="20"/>
      <c r="K249" s="23" t="str">
        <f>IFERROR(VLOOKUP(Table10[[#This Row],[CAS NO.]],TRI!$A$2:$C$10,3,FALSE),"")</f>
        <v/>
      </c>
    </row>
    <row r="250" spans="3:11" x14ac:dyDescent="0.3">
      <c r="C250" s="16" t="s">
        <v>538</v>
      </c>
      <c r="D250" s="12" t="s">
        <v>539</v>
      </c>
      <c r="E250" s="15" t="s">
        <v>24</v>
      </c>
      <c r="F250" s="19"/>
      <c r="G250" s="19"/>
      <c r="H250" s="19"/>
      <c r="I250" s="19"/>
      <c r="J250" s="20"/>
      <c r="K250" s="23" t="str">
        <f>IFERROR(VLOOKUP(Table10[[#This Row],[CAS NO.]],TRI!$A$2:$C$10,3,FALSE),"")</f>
        <v/>
      </c>
    </row>
    <row r="251" spans="3:11" x14ac:dyDescent="0.3">
      <c r="C251" s="16" t="s">
        <v>540</v>
      </c>
      <c r="D251" s="12" t="s">
        <v>541</v>
      </c>
      <c r="E251" s="15" t="s">
        <v>24</v>
      </c>
      <c r="F251" s="19"/>
      <c r="G251" s="19"/>
      <c r="H251" s="19"/>
      <c r="I251" s="19"/>
      <c r="J251" s="20"/>
      <c r="K251" s="23" t="str">
        <f>IFERROR(VLOOKUP(Table10[[#This Row],[CAS NO.]],TRI!$A$2:$C$10,3,FALSE),"")</f>
        <v/>
      </c>
    </row>
    <row r="252" spans="3:11" x14ac:dyDescent="0.3">
      <c r="C252" s="16" t="s">
        <v>542</v>
      </c>
      <c r="D252" s="12" t="s">
        <v>543</v>
      </c>
      <c r="E252" s="15" t="s">
        <v>24</v>
      </c>
      <c r="F252" s="19"/>
      <c r="G252" s="19"/>
      <c r="H252" s="19"/>
      <c r="I252" s="19"/>
      <c r="J252" s="20"/>
      <c r="K252" s="23" t="str">
        <f>IFERROR(VLOOKUP(Table10[[#This Row],[CAS NO.]],TRI!$A$2:$C$10,3,FALSE),"")</f>
        <v/>
      </c>
    </row>
    <row r="253" spans="3:11" x14ac:dyDescent="0.3">
      <c r="C253" s="16" t="s">
        <v>544</v>
      </c>
      <c r="D253" s="12" t="s">
        <v>545</v>
      </c>
      <c r="E253" s="15" t="s">
        <v>24</v>
      </c>
      <c r="F253" s="19"/>
      <c r="G253" s="19"/>
      <c r="H253" s="19"/>
      <c r="I253" s="19"/>
      <c r="J253" s="20"/>
      <c r="K253" s="23" t="str">
        <f>IFERROR(VLOOKUP(Table10[[#This Row],[CAS NO.]],TRI!$A$2:$C$10,3,FALSE),"")</f>
        <v/>
      </c>
    </row>
    <row r="254" spans="3:11" x14ac:dyDescent="0.3">
      <c r="C254" s="16" t="s">
        <v>546</v>
      </c>
      <c r="D254" s="12" t="s">
        <v>547</v>
      </c>
      <c r="E254" s="15" t="s">
        <v>24</v>
      </c>
      <c r="F254" s="19"/>
      <c r="G254" s="19"/>
      <c r="H254" s="19"/>
      <c r="I254" s="19"/>
      <c r="J254" s="20"/>
      <c r="K254" s="23" t="str">
        <f>IFERROR(VLOOKUP(Table10[[#This Row],[CAS NO.]],TRI!$A$2:$C$10,3,FALSE),"")</f>
        <v/>
      </c>
    </row>
    <row r="255" spans="3:11" x14ac:dyDescent="0.3">
      <c r="C255" s="16" t="s">
        <v>548</v>
      </c>
      <c r="D255" s="12" t="s">
        <v>549</v>
      </c>
      <c r="E255" s="15" t="s">
        <v>24</v>
      </c>
      <c r="F255" s="19"/>
      <c r="G255" s="19"/>
      <c r="H255" s="19"/>
      <c r="I255" s="19"/>
      <c r="J255" s="20"/>
      <c r="K255" s="23" t="str">
        <f>IFERROR(VLOOKUP(Table10[[#This Row],[CAS NO.]],TRI!$A$2:$C$10,3,FALSE),"")</f>
        <v/>
      </c>
    </row>
    <row r="256" spans="3:11" x14ac:dyDescent="0.3">
      <c r="C256" s="16" t="s">
        <v>550</v>
      </c>
      <c r="D256" s="12" t="s">
        <v>551</v>
      </c>
      <c r="E256" s="15" t="s">
        <v>24</v>
      </c>
      <c r="F256" s="19"/>
      <c r="G256" s="19"/>
      <c r="H256" s="19"/>
      <c r="I256" s="19"/>
      <c r="J256" s="20"/>
      <c r="K256" s="23" t="str">
        <f>IFERROR(VLOOKUP(Table10[[#This Row],[CAS NO.]],TRI!$A$2:$C$10,3,FALSE),"")</f>
        <v/>
      </c>
    </row>
    <row r="257" spans="3:11" x14ac:dyDescent="0.3">
      <c r="C257" s="16" t="s">
        <v>552</v>
      </c>
      <c r="D257" s="12" t="s">
        <v>553</v>
      </c>
      <c r="E257" s="15" t="s">
        <v>24</v>
      </c>
      <c r="F257" s="19"/>
      <c r="G257" s="19"/>
      <c r="H257" s="19"/>
      <c r="I257" s="19"/>
      <c r="J257" s="20"/>
      <c r="K257" s="23" t="str">
        <f>IFERROR(VLOOKUP(Table10[[#This Row],[CAS NO.]],TRI!$A$2:$C$10,3,FALSE),"")</f>
        <v/>
      </c>
    </row>
    <row r="258" spans="3:11" x14ac:dyDescent="0.3">
      <c r="C258" s="16" t="s">
        <v>554</v>
      </c>
      <c r="D258" s="12" t="s">
        <v>555</v>
      </c>
      <c r="E258" s="15" t="s">
        <v>24</v>
      </c>
      <c r="F258" s="19"/>
      <c r="G258" s="19"/>
      <c r="H258" s="19"/>
      <c r="I258" s="19"/>
      <c r="J258" s="20"/>
      <c r="K258" s="23" t="str">
        <f>IFERROR(VLOOKUP(Table10[[#This Row],[CAS NO.]],TRI!$A$2:$C$10,3,FALSE),"")</f>
        <v/>
      </c>
    </row>
    <row r="259" spans="3:11" x14ac:dyDescent="0.3">
      <c r="C259" s="16" t="s">
        <v>556</v>
      </c>
      <c r="D259" s="12" t="s">
        <v>557</v>
      </c>
      <c r="E259" s="15" t="s">
        <v>24</v>
      </c>
      <c r="F259" s="19"/>
      <c r="G259" s="19"/>
      <c r="H259" s="19"/>
      <c r="I259" s="19"/>
      <c r="J259" s="20"/>
      <c r="K259" s="23" t="str">
        <f>IFERROR(VLOOKUP(Table10[[#This Row],[CAS NO.]],TRI!$A$2:$C$10,3,FALSE),"")</f>
        <v/>
      </c>
    </row>
    <row r="260" spans="3:11" x14ac:dyDescent="0.3">
      <c r="C260" s="16" t="s">
        <v>558</v>
      </c>
      <c r="D260" s="12" t="s">
        <v>559</v>
      </c>
      <c r="E260" s="15" t="s">
        <v>24</v>
      </c>
      <c r="F260" s="19"/>
      <c r="G260" s="19"/>
      <c r="H260" s="19"/>
      <c r="I260" s="19"/>
      <c r="J260" s="20"/>
      <c r="K260" s="23" t="str">
        <f>IFERROR(VLOOKUP(Table10[[#This Row],[CAS NO.]],TRI!$A$2:$C$10,3,FALSE),"")</f>
        <v/>
      </c>
    </row>
    <row r="261" spans="3:11" x14ac:dyDescent="0.3">
      <c r="C261" s="16" t="s">
        <v>560</v>
      </c>
      <c r="D261" s="12" t="s">
        <v>561</v>
      </c>
      <c r="E261" s="15" t="s">
        <v>24</v>
      </c>
      <c r="F261" s="19"/>
      <c r="G261" s="19"/>
      <c r="H261" s="19"/>
      <c r="I261" s="19"/>
      <c r="J261" s="20"/>
      <c r="K261" s="23" t="str">
        <f>IFERROR(VLOOKUP(Table10[[#This Row],[CAS NO.]],TRI!$A$2:$C$10,3,FALSE),"")</f>
        <v/>
      </c>
    </row>
    <row r="262" spans="3:11" x14ac:dyDescent="0.3">
      <c r="C262" s="16" t="s">
        <v>562</v>
      </c>
      <c r="D262" s="12" t="s">
        <v>563</v>
      </c>
      <c r="E262" s="15" t="s">
        <v>24</v>
      </c>
      <c r="F262" s="19"/>
      <c r="G262" s="19"/>
      <c r="H262" s="19"/>
      <c r="I262" s="19"/>
      <c r="J262" s="20"/>
      <c r="K262" s="23" t="str">
        <f>IFERROR(VLOOKUP(Table10[[#This Row],[CAS NO.]],TRI!$A$2:$C$10,3,FALSE),"")</f>
        <v/>
      </c>
    </row>
    <row r="263" spans="3:11" x14ac:dyDescent="0.3">
      <c r="C263" s="16" t="s">
        <v>564</v>
      </c>
      <c r="D263" s="12" t="s">
        <v>565</v>
      </c>
      <c r="E263" s="15" t="s">
        <v>24</v>
      </c>
      <c r="F263" s="19"/>
      <c r="G263" s="19"/>
      <c r="H263" s="19"/>
      <c r="I263" s="19"/>
      <c r="J263" s="20"/>
      <c r="K263" s="23" t="str">
        <f>IFERROR(VLOOKUP(Table10[[#This Row],[CAS NO.]],TRI!$A$2:$C$10,3,FALSE),"")</f>
        <v/>
      </c>
    </row>
    <row r="264" spans="3:11" x14ac:dyDescent="0.3">
      <c r="C264" s="16" t="s">
        <v>566</v>
      </c>
      <c r="D264" s="12" t="s">
        <v>567</v>
      </c>
      <c r="E264" s="15" t="s">
        <v>24</v>
      </c>
      <c r="F264" s="19"/>
      <c r="G264" s="19"/>
      <c r="H264" s="19"/>
      <c r="I264" s="19"/>
      <c r="J264" s="20"/>
      <c r="K264" s="23" t="str">
        <f>IFERROR(VLOOKUP(Table10[[#This Row],[CAS NO.]],TRI!$A$2:$C$10,3,FALSE),"")</f>
        <v/>
      </c>
    </row>
    <row r="265" spans="3:11" x14ac:dyDescent="0.3">
      <c r="C265" s="16" t="s">
        <v>568</v>
      </c>
      <c r="D265" s="12" t="s">
        <v>569</v>
      </c>
      <c r="E265" s="15" t="s">
        <v>24</v>
      </c>
      <c r="F265" s="19"/>
      <c r="G265" s="19"/>
      <c r="H265" s="19"/>
      <c r="I265" s="19"/>
      <c r="J265" s="20"/>
      <c r="K265" s="23" t="str">
        <f>IFERROR(VLOOKUP(Table10[[#This Row],[CAS NO.]],TRI!$A$2:$C$10,3,FALSE),"")</f>
        <v/>
      </c>
    </row>
    <row r="266" spans="3:11" x14ac:dyDescent="0.3">
      <c r="C266" s="16" t="s">
        <v>570</v>
      </c>
      <c r="D266" s="12" t="s">
        <v>571</v>
      </c>
      <c r="E266" s="15" t="s">
        <v>24</v>
      </c>
      <c r="F266" s="19"/>
      <c r="G266" s="19"/>
      <c r="H266" s="19"/>
      <c r="I266" s="19"/>
      <c r="J266" s="20"/>
      <c r="K266" s="23" t="str">
        <f>IFERROR(VLOOKUP(Table10[[#This Row],[CAS NO.]],TRI!$A$2:$C$10,3,FALSE),"")</f>
        <v/>
      </c>
    </row>
    <row r="267" spans="3:11" x14ac:dyDescent="0.3">
      <c r="C267" s="16" t="s">
        <v>572</v>
      </c>
      <c r="D267" s="12" t="s">
        <v>573</v>
      </c>
      <c r="E267" s="15" t="s">
        <v>24</v>
      </c>
      <c r="F267" s="19"/>
      <c r="G267" s="19"/>
      <c r="H267" s="19"/>
      <c r="I267" s="19"/>
      <c r="J267" s="20"/>
      <c r="K267" s="23" t="str">
        <f>IFERROR(VLOOKUP(Table10[[#This Row],[CAS NO.]],TRI!$A$2:$C$10,3,FALSE),"")</f>
        <v/>
      </c>
    </row>
    <row r="268" spans="3:11" x14ac:dyDescent="0.3">
      <c r="C268" s="16" t="s">
        <v>574</v>
      </c>
      <c r="D268" s="12" t="s">
        <v>575</v>
      </c>
      <c r="E268" s="15" t="s">
        <v>24</v>
      </c>
      <c r="F268" s="19"/>
      <c r="G268" s="19"/>
      <c r="H268" s="19"/>
      <c r="I268" s="19"/>
      <c r="J268" s="20"/>
      <c r="K268" s="23" t="str">
        <f>IFERROR(VLOOKUP(Table10[[#This Row],[CAS NO.]],TRI!$A$2:$C$10,3,FALSE),"")</f>
        <v/>
      </c>
    </row>
    <row r="269" spans="3:11" x14ac:dyDescent="0.3">
      <c r="C269" s="16" t="s">
        <v>576</v>
      </c>
      <c r="D269" s="12" t="s">
        <v>577</v>
      </c>
      <c r="E269" s="15" t="s">
        <v>24</v>
      </c>
      <c r="F269" s="19"/>
      <c r="G269" s="19"/>
      <c r="H269" s="19"/>
      <c r="I269" s="19"/>
      <c r="J269" s="20"/>
      <c r="K269" s="23" t="str">
        <f>IFERROR(VLOOKUP(Table10[[#This Row],[CAS NO.]],TRI!$A$2:$C$10,3,FALSE),"")</f>
        <v/>
      </c>
    </row>
    <row r="270" spans="3:11" x14ac:dyDescent="0.3">
      <c r="C270" s="16" t="s">
        <v>578</v>
      </c>
      <c r="D270" s="12" t="s">
        <v>579</v>
      </c>
      <c r="E270" s="15" t="s">
        <v>24</v>
      </c>
      <c r="F270" s="19"/>
      <c r="G270" s="19"/>
      <c r="H270" s="19"/>
      <c r="I270" s="19"/>
      <c r="J270" s="20"/>
      <c r="K270" s="23" t="str">
        <f>IFERROR(VLOOKUP(Table10[[#This Row],[CAS NO.]],TRI!$A$2:$C$10,3,FALSE),"")</f>
        <v/>
      </c>
    </row>
    <row r="271" spans="3:11" x14ac:dyDescent="0.3">
      <c r="C271" s="16" t="s">
        <v>580</v>
      </c>
      <c r="D271" s="12" t="s">
        <v>581</v>
      </c>
      <c r="E271" s="15" t="s">
        <v>24</v>
      </c>
      <c r="F271" s="19"/>
      <c r="G271" s="19"/>
      <c r="H271" s="19"/>
      <c r="I271" s="19"/>
      <c r="J271" s="20"/>
      <c r="K271" s="23" t="str">
        <f>IFERROR(VLOOKUP(Table10[[#This Row],[CAS NO.]],TRI!$A$2:$C$10,3,FALSE),"")</f>
        <v/>
      </c>
    </row>
    <row r="272" spans="3:11" x14ac:dyDescent="0.3">
      <c r="C272" s="16" t="s">
        <v>582</v>
      </c>
      <c r="D272" s="12" t="s">
        <v>583</v>
      </c>
      <c r="E272" s="15" t="s">
        <v>24</v>
      </c>
      <c r="F272" s="19"/>
      <c r="G272" s="19"/>
      <c r="H272" s="19"/>
      <c r="I272" s="19"/>
      <c r="J272" s="20"/>
      <c r="K272" s="23" t="str">
        <f>IFERROR(VLOOKUP(Table10[[#This Row],[CAS NO.]],TRI!$A$2:$C$10,3,FALSE),"")</f>
        <v/>
      </c>
    </row>
    <row r="273" spans="3:11" x14ac:dyDescent="0.3">
      <c r="C273" s="16" t="s">
        <v>584</v>
      </c>
      <c r="D273" s="12" t="s">
        <v>585</v>
      </c>
      <c r="E273" s="15" t="s">
        <v>24</v>
      </c>
      <c r="F273" s="19"/>
      <c r="G273" s="19"/>
      <c r="H273" s="19"/>
      <c r="I273" s="19"/>
      <c r="J273" s="20"/>
      <c r="K273" s="23" t="str">
        <f>IFERROR(VLOOKUP(Table10[[#This Row],[CAS NO.]],TRI!$A$2:$C$10,3,FALSE),"")</f>
        <v/>
      </c>
    </row>
    <row r="274" spans="3:11" x14ac:dyDescent="0.3">
      <c r="C274" s="16" t="s">
        <v>586</v>
      </c>
      <c r="D274" s="12" t="s">
        <v>587</v>
      </c>
      <c r="E274" s="15" t="s">
        <v>24</v>
      </c>
      <c r="F274" s="19"/>
      <c r="G274" s="19"/>
      <c r="H274" s="19"/>
      <c r="I274" s="19"/>
      <c r="J274" s="20"/>
      <c r="K274" s="23" t="str">
        <f>IFERROR(VLOOKUP(Table10[[#This Row],[CAS NO.]],TRI!$A$2:$C$10,3,FALSE),"")</f>
        <v/>
      </c>
    </row>
    <row r="275" spans="3:11" x14ac:dyDescent="0.3">
      <c r="C275" s="16" t="s">
        <v>588</v>
      </c>
      <c r="D275" s="12" t="s">
        <v>589</v>
      </c>
      <c r="E275" s="15" t="s">
        <v>24</v>
      </c>
      <c r="F275" s="19"/>
      <c r="G275" s="19"/>
      <c r="H275" s="19"/>
      <c r="I275" s="19"/>
      <c r="J275" s="20"/>
      <c r="K275" s="23" t="str">
        <f>IFERROR(VLOOKUP(Table10[[#This Row],[CAS NO.]],TRI!$A$2:$C$10,3,FALSE),"")</f>
        <v/>
      </c>
    </row>
    <row r="276" spans="3:11" x14ac:dyDescent="0.3">
      <c r="C276" s="16" t="s">
        <v>590</v>
      </c>
      <c r="D276" s="12" t="s">
        <v>591</v>
      </c>
      <c r="E276" s="15" t="s">
        <v>24</v>
      </c>
      <c r="F276" s="19"/>
      <c r="G276" s="19"/>
      <c r="H276" s="19"/>
      <c r="I276" s="19"/>
      <c r="J276" s="20"/>
      <c r="K276" s="23" t="str">
        <f>IFERROR(VLOOKUP(Table10[[#This Row],[CAS NO.]],TRI!$A$2:$C$10,3,FALSE),"")</f>
        <v/>
      </c>
    </row>
    <row r="277" spans="3:11" x14ac:dyDescent="0.3">
      <c r="C277" s="16" t="s">
        <v>592</v>
      </c>
      <c r="D277" s="12" t="s">
        <v>593</v>
      </c>
      <c r="E277" s="15" t="s">
        <v>24</v>
      </c>
      <c r="F277" s="19"/>
      <c r="G277" s="19"/>
      <c r="H277" s="19"/>
      <c r="I277" s="19"/>
      <c r="J277" s="20"/>
      <c r="K277" s="23" t="str">
        <f>IFERROR(VLOOKUP(Table10[[#This Row],[CAS NO.]],TRI!$A$2:$C$10,3,FALSE),"")</f>
        <v/>
      </c>
    </row>
    <row r="278" spans="3:11" x14ac:dyDescent="0.3">
      <c r="C278" s="16" t="s">
        <v>594</v>
      </c>
      <c r="D278" s="12" t="s">
        <v>595</v>
      </c>
      <c r="E278" s="15" t="s">
        <v>24</v>
      </c>
      <c r="F278" s="19"/>
      <c r="G278" s="19"/>
      <c r="H278" s="19"/>
      <c r="I278" s="19"/>
      <c r="J278" s="20"/>
      <c r="K278" s="23" t="str">
        <f>IFERROR(VLOOKUP(Table10[[#This Row],[CAS NO.]],TRI!$A$2:$C$10,3,FALSE),"")</f>
        <v/>
      </c>
    </row>
    <row r="279" spans="3:11" x14ac:dyDescent="0.3">
      <c r="C279" s="16" t="s">
        <v>596</v>
      </c>
      <c r="D279" s="12" t="s">
        <v>597</v>
      </c>
      <c r="E279" s="15" t="s">
        <v>24</v>
      </c>
      <c r="F279" s="19"/>
      <c r="G279" s="19"/>
      <c r="H279" s="19"/>
      <c r="I279" s="19"/>
      <c r="J279" s="20"/>
      <c r="K279" s="23" t="str">
        <f>IFERROR(VLOOKUP(Table10[[#This Row],[CAS NO.]],TRI!$A$2:$C$10,3,FALSE),"")</f>
        <v/>
      </c>
    </row>
    <row r="280" spans="3:11" x14ac:dyDescent="0.3">
      <c r="C280" s="16" t="s">
        <v>598</v>
      </c>
      <c r="D280" s="12" t="s">
        <v>599</v>
      </c>
      <c r="E280" s="15" t="s">
        <v>24</v>
      </c>
      <c r="F280" s="19"/>
      <c r="G280" s="19"/>
      <c r="H280" s="19"/>
      <c r="I280" s="19"/>
      <c r="J280" s="20"/>
      <c r="K280" s="23" t="str">
        <f>IFERROR(VLOOKUP(Table10[[#This Row],[CAS NO.]],TRI!$A$2:$C$10,3,FALSE),"")</f>
        <v/>
      </c>
    </row>
    <row r="281" spans="3:11" x14ac:dyDescent="0.3">
      <c r="C281" s="16" t="s">
        <v>600</v>
      </c>
      <c r="D281" s="12" t="s">
        <v>601</v>
      </c>
      <c r="E281" s="15" t="s">
        <v>24</v>
      </c>
      <c r="F281" s="19"/>
      <c r="G281" s="19"/>
      <c r="H281" s="19"/>
      <c r="I281" s="19"/>
      <c r="J281" s="20"/>
      <c r="K281" s="23" t="str">
        <f>IFERROR(VLOOKUP(Table10[[#This Row],[CAS NO.]],TRI!$A$2:$C$10,3,FALSE),"")</f>
        <v/>
      </c>
    </row>
    <row r="282" spans="3:11" x14ac:dyDescent="0.3">
      <c r="C282" s="16" t="s">
        <v>602</v>
      </c>
      <c r="D282" s="12" t="s">
        <v>603</v>
      </c>
      <c r="E282" s="15" t="s">
        <v>24</v>
      </c>
      <c r="F282" s="19"/>
      <c r="G282" s="19"/>
      <c r="H282" s="19"/>
      <c r="I282" s="19"/>
      <c r="J282" s="20"/>
      <c r="K282" s="23" t="str">
        <f>IFERROR(VLOOKUP(Table10[[#This Row],[CAS NO.]],TRI!$A$2:$C$10,3,FALSE),"")</f>
        <v/>
      </c>
    </row>
    <row r="283" spans="3:11" x14ac:dyDescent="0.3">
      <c r="C283" s="16" t="s">
        <v>604</v>
      </c>
      <c r="D283" s="12" t="s">
        <v>605</v>
      </c>
      <c r="E283" s="15" t="s">
        <v>24</v>
      </c>
      <c r="F283" s="19"/>
      <c r="G283" s="19"/>
      <c r="H283" s="19"/>
      <c r="I283" s="19"/>
      <c r="J283" s="20"/>
      <c r="K283" s="23" t="str">
        <f>IFERROR(VLOOKUP(Table10[[#This Row],[CAS NO.]],TRI!$A$2:$C$10,3,FALSE),"")</f>
        <v/>
      </c>
    </row>
    <row r="284" spans="3:11" x14ac:dyDescent="0.3">
      <c r="C284" s="16" t="s">
        <v>606</v>
      </c>
      <c r="D284" s="12" t="s">
        <v>607</v>
      </c>
      <c r="E284" s="15" t="s">
        <v>24</v>
      </c>
      <c r="F284" s="19"/>
      <c r="G284" s="19"/>
      <c r="H284" s="19"/>
      <c r="I284" s="19"/>
      <c r="J284" s="20"/>
      <c r="K284" s="23" t="str">
        <f>IFERROR(VLOOKUP(Table10[[#This Row],[CAS NO.]],TRI!$A$2:$C$10,3,FALSE),"")</f>
        <v/>
      </c>
    </row>
    <row r="285" spans="3:11" x14ac:dyDescent="0.3">
      <c r="C285" s="16" t="s">
        <v>608</v>
      </c>
      <c r="D285" s="12" t="s">
        <v>609</v>
      </c>
      <c r="E285" s="15" t="s">
        <v>24</v>
      </c>
      <c r="F285" s="19"/>
      <c r="G285" s="19"/>
      <c r="H285" s="19"/>
      <c r="I285" s="19"/>
      <c r="J285" s="20"/>
      <c r="K285" s="23" t="str">
        <f>IFERROR(VLOOKUP(Table10[[#This Row],[CAS NO.]],TRI!$A$2:$C$10,3,FALSE),"")</f>
        <v/>
      </c>
    </row>
    <row r="286" spans="3:11" x14ac:dyDescent="0.3">
      <c r="C286" s="16" t="s">
        <v>610</v>
      </c>
      <c r="D286" s="12" t="s">
        <v>611</v>
      </c>
      <c r="E286" s="15" t="s">
        <v>24</v>
      </c>
      <c r="F286" s="19"/>
      <c r="G286" s="19"/>
      <c r="H286" s="19"/>
      <c r="I286" s="19"/>
      <c r="J286" s="20"/>
      <c r="K286" s="23" t="str">
        <f>IFERROR(VLOOKUP(Table10[[#This Row],[CAS NO.]],TRI!$A$2:$C$10,3,FALSE),"")</f>
        <v/>
      </c>
    </row>
    <row r="287" spans="3:11" x14ac:dyDescent="0.3">
      <c r="C287" s="16" t="s">
        <v>612</v>
      </c>
      <c r="D287" s="12" t="s">
        <v>613</v>
      </c>
      <c r="E287" s="15" t="s">
        <v>24</v>
      </c>
      <c r="F287" s="19"/>
      <c r="G287" s="19"/>
      <c r="H287" s="19"/>
      <c r="I287" s="19"/>
      <c r="J287" s="20"/>
      <c r="K287" s="23" t="str">
        <f>IFERROR(VLOOKUP(Table10[[#This Row],[CAS NO.]],TRI!$A$2:$C$10,3,FALSE),"")</f>
        <v/>
      </c>
    </row>
    <row r="288" spans="3:11" x14ac:dyDescent="0.3">
      <c r="C288" s="16" t="s">
        <v>614</v>
      </c>
      <c r="D288" s="12" t="s">
        <v>615</v>
      </c>
      <c r="E288" s="15" t="s">
        <v>24</v>
      </c>
      <c r="F288" s="19"/>
      <c r="G288" s="19"/>
      <c r="H288" s="19"/>
      <c r="I288" s="19"/>
      <c r="J288" s="20"/>
      <c r="K288" s="23" t="str">
        <f>IFERROR(VLOOKUP(Table10[[#This Row],[CAS NO.]],TRI!$A$2:$C$10,3,FALSE),"")</f>
        <v/>
      </c>
    </row>
    <row r="289" spans="3:11" x14ac:dyDescent="0.3">
      <c r="C289" s="16" t="s">
        <v>616</v>
      </c>
      <c r="D289" s="12" t="s">
        <v>617</v>
      </c>
      <c r="E289" s="15" t="s">
        <v>24</v>
      </c>
      <c r="F289" s="19"/>
      <c r="G289" s="19"/>
      <c r="H289" s="19"/>
      <c r="I289" s="19"/>
      <c r="J289" s="20"/>
      <c r="K289" s="23" t="str">
        <f>IFERROR(VLOOKUP(Table10[[#This Row],[CAS NO.]],TRI!$A$2:$C$10,3,FALSE),"")</f>
        <v/>
      </c>
    </row>
    <row r="290" spans="3:11" x14ac:dyDescent="0.3">
      <c r="C290" s="16" t="s">
        <v>618</v>
      </c>
      <c r="D290" s="12" t="s">
        <v>619</v>
      </c>
      <c r="E290" s="15" t="s">
        <v>24</v>
      </c>
      <c r="F290" s="19"/>
      <c r="G290" s="19"/>
      <c r="H290" s="19"/>
      <c r="I290" s="19"/>
      <c r="J290" s="20"/>
      <c r="K290" s="23" t="str">
        <f>IFERROR(VLOOKUP(Table10[[#This Row],[CAS NO.]],TRI!$A$2:$C$10,3,FALSE),"")</f>
        <v/>
      </c>
    </row>
    <row r="291" spans="3:11" x14ac:dyDescent="0.3">
      <c r="C291" s="16" t="s">
        <v>620</v>
      </c>
      <c r="D291" s="12" t="s">
        <v>621</v>
      </c>
      <c r="E291" s="15" t="s">
        <v>24</v>
      </c>
      <c r="F291" s="19"/>
      <c r="G291" s="19"/>
      <c r="H291" s="19"/>
      <c r="I291" s="19"/>
      <c r="J291" s="20"/>
      <c r="K291" s="23" t="str">
        <f>IFERROR(VLOOKUP(Table10[[#This Row],[CAS NO.]],TRI!$A$2:$C$10,3,FALSE),"")</f>
        <v/>
      </c>
    </row>
    <row r="292" spans="3:11" x14ac:dyDescent="0.3">
      <c r="C292" s="16" t="s">
        <v>622</v>
      </c>
      <c r="D292" s="12" t="s">
        <v>623</v>
      </c>
      <c r="E292" s="15" t="s">
        <v>24</v>
      </c>
      <c r="F292" s="19"/>
      <c r="G292" s="19"/>
      <c r="H292" s="19"/>
      <c r="I292" s="19"/>
      <c r="J292" s="20"/>
      <c r="K292" s="23" t="str">
        <f>IFERROR(VLOOKUP(Table10[[#This Row],[CAS NO.]],TRI!$A$2:$C$10,3,FALSE),"")</f>
        <v/>
      </c>
    </row>
    <row r="293" spans="3:11" x14ac:dyDescent="0.3">
      <c r="C293" s="16" t="s">
        <v>624</v>
      </c>
      <c r="D293" s="12" t="s">
        <v>625</v>
      </c>
      <c r="E293" s="15" t="s">
        <v>24</v>
      </c>
      <c r="F293" s="19"/>
      <c r="G293" s="19"/>
      <c r="H293" s="19"/>
      <c r="I293" s="19"/>
      <c r="J293" s="20"/>
      <c r="K293" s="23" t="str">
        <f>IFERROR(VLOOKUP(Table10[[#This Row],[CAS NO.]],TRI!$A$2:$C$10,3,FALSE),"")</f>
        <v/>
      </c>
    </row>
    <row r="294" spans="3:11" x14ac:dyDescent="0.3">
      <c r="C294" s="16" t="s">
        <v>626</v>
      </c>
      <c r="D294" s="12" t="s">
        <v>627</v>
      </c>
      <c r="E294" s="15" t="s">
        <v>24</v>
      </c>
      <c r="F294" s="19"/>
      <c r="G294" s="19"/>
      <c r="H294" s="19"/>
      <c r="I294" s="19"/>
      <c r="J294" s="20"/>
      <c r="K294" s="23" t="str">
        <f>IFERROR(VLOOKUP(Table10[[#This Row],[CAS NO.]],TRI!$A$2:$C$10,3,FALSE),"")</f>
        <v/>
      </c>
    </row>
    <row r="295" spans="3:11" x14ac:dyDescent="0.3">
      <c r="C295" s="16" t="s">
        <v>628</v>
      </c>
      <c r="D295" s="12" t="s">
        <v>629</v>
      </c>
      <c r="E295" s="15" t="s">
        <v>24</v>
      </c>
      <c r="F295" s="19"/>
      <c r="G295" s="19"/>
      <c r="H295" s="19"/>
      <c r="I295" s="19"/>
      <c r="J295" s="20"/>
      <c r="K295" s="23" t="str">
        <f>IFERROR(VLOOKUP(Table10[[#This Row],[CAS NO.]],TRI!$A$2:$C$10,3,FALSE),"")</f>
        <v/>
      </c>
    </row>
    <row r="296" spans="3:11" x14ac:dyDescent="0.3">
      <c r="C296" s="16" t="s">
        <v>630</v>
      </c>
      <c r="D296" s="12" t="s">
        <v>631</v>
      </c>
      <c r="E296" s="15" t="s">
        <v>24</v>
      </c>
      <c r="F296" s="19"/>
      <c r="G296" s="19"/>
      <c r="H296" s="19"/>
      <c r="I296" s="19"/>
      <c r="J296" s="20"/>
      <c r="K296" s="23" t="str">
        <f>IFERROR(VLOOKUP(Table10[[#This Row],[CAS NO.]],TRI!$A$2:$C$10,3,FALSE),"")</f>
        <v/>
      </c>
    </row>
    <row r="297" spans="3:11" x14ac:dyDescent="0.3">
      <c r="C297" s="16" t="s">
        <v>632</v>
      </c>
      <c r="D297" s="12" t="s">
        <v>633</v>
      </c>
      <c r="E297" s="15" t="s">
        <v>24</v>
      </c>
      <c r="F297" s="19"/>
      <c r="G297" s="19"/>
      <c r="H297" s="19"/>
      <c r="I297" s="19"/>
      <c r="J297" s="20"/>
      <c r="K297" s="23" t="str">
        <f>IFERROR(VLOOKUP(Table10[[#This Row],[CAS NO.]],TRI!$A$2:$C$10,3,FALSE),"")</f>
        <v/>
      </c>
    </row>
    <row r="298" spans="3:11" x14ac:dyDescent="0.3">
      <c r="C298" s="16" t="s">
        <v>634</v>
      </c>
      <c r="D298" s="12" t="s">
        <v>635</v>
      </c>
      <c r="E298" s="15" t="s">
        <v>24</v>
      </c>
      <c r="F298" s="19"/>
      <c r="G298" s="19"/>
      <c r="H298" s="19"/>
      <c r="I298" s="19"/>
      <c r="J298" s="20"/>
      <c r="K298" s="23" t="str">
        <f>IFERROR(VLOOKUP(Table10[[#This Row],[CAS NO.]],TRI!$A$2:$C$10,3,FALSE),"")</f>
        <v/>
      </c>
    </row>
    <row r="299" spans="3:11" x14ac:dyDescent="0.3">
      <c r="C299" s="16" t="s">
        <v>636</v>
      </c>
      <c r="D299" s="12" t="s">
        <v>637</v>
      </c>
      <c r="E299" s="15" t="s">
        <v>24</v>
      </c>
      <c r="F299" s="19"/>
      <c r="G299" s="19"/>
      <c r="H299" s="19"/>
      <c r="I299" s="19"/>
      <c r="J299" s="20"/>
      <c r="K299" s="23" t="str">
        <f>IFERROR(VLOOKUP(Table10[[#This Row],[CAS NO.]],TRI!$A$2:$C$10,3,FALSE),"")</f>
        <v/>
      </c>
    </row>
    <row r="300" spans="3:11" x14ac:dyDescent="0.3">
      <c r="C300" s="16" t="s">
        <v>638</v>
      </c>
      <c r="D300" s="12" t="s">
        <v>639</v>
      </c>
      <c r="E300" s="15" t="s">
        <v>24</v>
      </c>
      <c r="F300" s="19"/>
      <c r="G300" s="19"/>
      <c r="H300" s="19"/>
      <c r="I300" s="19"/>
      <c r="J300" s="20"/>
      <c r="K300" s="23" t="str">
        <f>IFERROR(VLOOKUP(Table10[[#This Row],[CAS NO.]],TRI!$A$2:$C$10,3,FALSE),"")</f>
        <v/>
      </c>
    </row>
    <row r="301" spans="3:11" x14ac:dyDescent="0.3">
      <c r="C301" s="16" t="s">
        <v>640</v>
      </c>
      <c r="D301" s="12" t="s">
        <v>641</v>
      </c>
      <c r="E301" s="15" t="s">
        <v>24</v>
      </c>
      <c r="F301" s="19"/>
      <c r="G301" s="19"/>
      <c r="H301" s="19"/>
      <c r="I301" s="19"/>
      <c r="J301" s="20"/>
      <c r="K301" s="23" t="str">
        <f>IFERROR(VLOOKUP(Table10[[#This Row],[CAS NO.]],TRI!$A$2:$C$10,3,FALSE),"")</f>
        <v/>
      </c>
    </row>
    <row r="302" spans="3:11" x14ac:dyDescent="0.3">
      <c r="C302" s="16" t="s">
        <v>642</v>
      </c>
      <c r="D302" s="12" t="s">
        <v>643</v>
      </c>
      <c r="E302" s="15" t="s">
        <v>24</v>
      </c>
      <c r="F302" s="19"/>
      <c r="G302" s="19"/>
      <c r="H302" s="19"/>
      <c r="I302" s="19"/>
      <c r="J302" s="20"/>
      <c r="K302" s="23" t="str">
        <f>IFERROR(VLOOKUP(Table10[[#This Row],[CAS NO.]],TRI!$A$2:$C$10,3,FALSE),"")</f>
        <v/>
      </c>
    </row>
    <row r="303" spans="3:11" x14ac:dyDescent="0.3">
      <c r="C303" s="16" t="s">
        <v>644</v>
      </c>
      <c r="D303" s="12" t="s">
        <v>645</v>
      </c>
      <c r="E303" s="15" t="s">
        <v>24</v>
      </c>
      <c r="F303" s="19"/>
      <c r="G303" s="19"/>
      <c r="H303" s="19"/>
      <c r="I303" s="19"/>
      <c r="J303" s="20"/>
      <c r="K303" s="23" t="str">
        <f>IFERROR(VLOOKUP(Table10[[#This Row],[CAS NO.]],TRI!$A$2:$C$10,3,FALSE),"")</f>
        <v/>
      </c>
    </row>
    <row r="304" spans="3:11" x14ac:dyDescent="0.3">
      <c r="C304" s="16" t="s">
        <v>646</v>
      </c>
      <c r="D304" s="12" t="s">
        <v>647</v>
      </c>
      <c r="E304" s="15" t="s">
        <v>24</v>
      </c>
      <c r="F304" s="19"/>
      <c r="G304" s="19"/>
      <c r="H304" s="19"/>
      <c r="I304" s="19"/>
      <c r="J304" s="20"/>
      <c r="K304" s="23" t="str">
        <f>IFERROR(VLOOKUP(Table10[[#This Row],[CAS NO.]],TRI!$A$2:$C$10,3,FALSE),"")</f>
        <v/>
      </c>
    </row>
    <row r="305" spans="3:11" x14ac:dyDescent="0.3">
      <c r="C305" s="16" t="s">
        <v>648</v>
      </c>
      <c r="D305" s="12" t="s">
        <v>649</v>
      </c>
      <c r="E305" s="15" t="s">
        <v>24</v>
      </c>
      <c r="F305" s="19"/>
      <c r="G305" s="19"/>
      <c r="H305" s="19"/>
      <c r="I305" s="19"/>
      <c r="J305" s="20"/>
      <c r="K305" s="23" t="str">
        <f>IFERROR(VLOOKUP(Table10[[#This Row],[CAS NO.]],TRI!$A$2:$C$10,3,FALSE),"")</f>
        <v/>
      </c>
    </row>
    <row r="306" spans="3:11" x14ac:dyDescent="0.3">
      <c r="C306" s="16" t="s">
        <v>650</v>
      </c>
      <c r="D306" s="12" t="s">
        <v>651</v>
      </c>
      <c r="E306" s="15" t="s">
        <v>24</v>
      </c>
      <c r="F306" s="19"/>
      <c r="G306" s="19"/>
      <c r="H306" s="19"/>
      <c r="I306" s="19"/>
      <c r="J306" s="20">
        <v>1</v>
      </c>
      <c r="K306" s="23" t="str">
        <f>IFERROR(VLOOKUP(Table10[[#This Row],[CAS NO.]],TRI!$A$2:$C$10,3,FALSE),"")</f>
        <v/>
      </c>
    </row>
    <row r="307" spans="3:11" x14ac:dyDescent="0.3">
      <c r="C307" s="16" t="s">
        <v>652</v>
      </c>
      <c r="D307" s="12" t="s">
        <v>653</v>
      </c>
      <c r="E307" s="15" t="s">
        <v>24</v>
      </c>
      <c r="F307" s="19"/>
      <c r="G307" s="19"/>
      <c r="H307" s="19"/>
      <c r="I307" s="19"/>
      <c r="J307" s="20"/>
      <c r="K307" s="23" t="str">
        <f>IFERROR(VLOOKUP(Table10[[#This Row],[CAS NO.]],TRI!$A$2:$C$10,3,FALSE),"")</f>
        <v/>
      </c>
    </row>
    <row r="308" spans="3:11" x14ac:dyDescent="0.3">
      <c r="C308" s="16" t="s">
        <v>654</v>
      </c>
      <c r="D308" s="12" t="s">
        <v>655</v>
      </c>
      <c r="E308" s="15" t="s">
        <v>24</v>
      </c>
      <c r="F308" s="19"/>
      <c r="G308" s="19"/>
      <c r="H308" s="19"/>
      <c r="I308" s="19"/>
      <c r="J308" s="20"/>
      <c r="K308" s="23" t="str">
        <f>IFERROR(VLOOKUP(Table10[[#This Row],[CAS NO.]],TRI!$A$2:$C$10,3,FALSE),"")</f>
        <v/>
      </c>
    </row>
    <row r="309" spans="3:11" x14ac:dyDescent="0.3">
      <c r="C309" s="16" t="s">
        <v>656</v>
      </c>
      <c r="D309" s="12" t="s">
        <v>657</v>
      </c>
      <c r="E309" s="15" t="s">
        <v>24</v>
      </c>
      <c r="F309" s="19"/>
      <c r="G309" s="19"/>
      <c r="H309" s="19"/>
      <c r="I309" s="19"/>
      <c r="J309" s="20"/>
      <c r="K309" s="23" t="str">
        <f>IFERROR(VLOOKUP(Table10[[#This Row],[CAS NO.]],TRI!$A$2:$C$10,3,FALSE),"")</f>
        <v/>
      </c>
    </row>
    <row r="310" spans="3:11" x14ac:dyDescent="0.3">
      <c r="C310" s="16" t="s">
        <v>658</v>
      </c>
      <c r="D310" s="12" t="s">
        <v>659</v>
      </c>
      <c r="E310" s="15" t="s">
        <v>24</v>
      </c>
      <c r="F310" s="19"/>
      <c r="G310" s="19"/>
      <c r="H310" s="19"/>
      <c r="I310" s="19"/>
      <c r="J310" s="20"/>
      <c r="K310" s="23" t="str">
        <f>IFERROR(VLOOKUP(Table10[[#This Row],[CAS NO.]],TRI!$A$2:$C$10,3,FALSE),"")</f>
        <v/>
      </c>
    </row>
    <row r="311" spans="3:11" x14ac:dyDescent="0.3">
      <c r="C311" s="16" t="s">
        <v>660</v>
      </c>
      <c r="D311" s="12" t="s">
        <v>661</v>
      </c>
      <c r="E311" s="15" t="s">
        <v>24</v>
      </c>
      <c r="F311" s="19"/>
      <c r="G311" s="19"/>
      <c r="H311" s="19"/>
      <c r="I311" s="19"/>
      <c r="J311" s="20">
        <v>1</v>
      </c>
      <c r="K311" s="23" t="str">
        <f>IFERROR(VLOOKUP(Table10[[#This Row],[CAS NO.]],TRI!$A$2:$C$10,3,FALSE),"")</f>
        <v/>
      </c>
    </row>
    <row r="312" spans="3:11" x14ac:dyDescent="0.3">
      <c r="C312" s="16" t="s">
        <v>662</v>
      </c>
      <c r="D312" s="12" t="s">
        <v>663</v>
      </c>
      <c r="E312" s="15" t="s">
        <v>24</v>
      </c>
      <c r="F312" s="19"/>
      <c r="G312" s="19"/>
      <c r="H312" s="19"/>
      <c r="I312" s="19"/>
      <c r="J312" s="20"/>
      <c r="K312" s="23" t="str">
        <f>IFERROR(VLOOKUP(Table10[[#This Row],[CAS NO.]],TRI!$A$2:$C$10,3,FALSE),"")</f>
        <v/>
      </c>
    </row>
    <row r="313" spans="3:11" x14ac:dyDescent="0.3">
      <c r="C313" s="16" t="s">
        <v>664</v>
      </c>
      <c r="D313" s="12" t="s">
        <v>665</v>
      </c>
      <c r="E313" s="15" t="s">
        <v>24</v>
      </c>
      <c r="F313" s="19"/>
      <c r="G313" s="19"/>
      <c r="H313" s="19"/>
      <c r="I313" s="19"/>
      <c r="J313" s="20"/>
      <c r="K313" s="23" t="str">
        <f>IFERROR(VLOOKUP(Table10[[#This Row],[CAS NO.]],TRI!$A$2:$C$10,3,FALSE),"")</f>
        <v/>
      </c>
    </row>
    <row r="314" spans="3:11" x14ac:dyDescent="0.3">
      <c r="C314" s="16" t="s">
        <v>666</v>
      </c>
      <c r="D314" s="12" t="s">
        <v>667</v>
      </c>
      <c r="E314" s="15" t="s">
        <v>24</v>
      </c>
      <c r="F314" s="19"/>
      <c r="G314" s="19"/>
      <c r="H314" s="19"/>
      <c r="I314" s="19"/>
      <c r="J314" s="20"/>
      <c r="K314" s="23" t="str">
        <f>IFERROR(VLOOKUP(Table10[[#This Row],[CAS NO.]],TRI!$A$2:$C$10,3,FALSE),"")</f>
        <v/>
      </c>
    </row>
    <row r="315" spans="3:11" x14ac:dyDescent="0.3">
      <c r="C315" s="16" t="s">
        <v>668</v>
      </c>
      <c r="D315" s="12" t="s">
        <v>669</v>
      </c>
      <c r="E315" s="15" t="s">
        <v>24</v>
      </c>
      <c r="F315" s="19"/>
      <c r="G315" s="19"/>
      <c r="H315" s="19"/>
      <c r="I315" s="19"/>
      <c r="J315" s="20"/>
      <c r="K315" s="23" t="str">
        <f>IFERROR(VLOOKUP(Table10[[#This Row],[CAS NO.]],TRI!$A$2:$C$10,3,FALSE),"")</f>
        <v/>
      </c>
    </row>
    <row r="316" spans="3:11" x14ac:dyDescent="0.3">
      <c r="C316" s="16" t="s">
        <v>670</v>
      </c>
      <c r="D316" s="12" t="s">
        <v>671</v>
      </c>
      <c r="E316" s="15" t="s">
        <v>24</v>
      </c>
      <c r="F316" s="19"/>
      <c r="G316" s="19"/>
      <c r="H316" s="19"/>
      <c r="I316" s="19"/>
      <c r="J316" s="20"/>
      <c r="K316" s="23" t="str">
        <f>IFERROR(VLOOKUP(Table10[[#This Row],[CAS NO.]],TRI!$A$2:$C$10,3,FALSE),"")</f>
        <v/>
      </c>
    </row>
    <row r="317" spans="3:11" x14ac:dyDescent="0.3">
      <c r="C317" s="16" t="s">
        <v>672</v>
      </c>
      <c r="D317" s="12" t="s">
        <v>673</v>
      </c>
      <c r="E317" s="15" t="s">
        <v>24</v>
      </c>
      <c r="F317" s="19"/>
      <c r="G317" s="19"/>
      <c r="H317" s="19"/>
      <c r="I317" s="19"/>
      <c r="J317" s="20"/>
      <c r="K317" s="23" t="str">
        <f>IFERROR(VLOOKUP(Table10[[#This Row],[CAS NO.]],TRI!$A$2:$C$10,3,FALSE),"")</f>
        <v/>
      </c>
    </row>
    <row r="318" spans="3:11" x14ac:dyDescent="0.3">
      <c r="C318" s="16" t="s">
        <v>674</v>
      </c>
      <c r="D318" s="12" t="s">
        <v>675</v>
      </c>
      <c r="E318" s="15" t="s">
        <v>24</v>
      </c>
      <c r="F318" s="19"/>
      <c r="G318" s="19"/>
      <c r="H318" s="19"/>
      <c r="I318" s="19"/>
      <c r="J318" s="20"/>
      <c r="K318" s="23" t="str">
        <f>IFERROR(VLOOKUP(Table10[[#This Row],[CAS NO.]],TRI!$A$2:$C$10,3,FALSE),"")</f>
        <v/>
      </c>
    </row>
    <row r="319" spans="3:11" x14ac:dyDescent="0.3">
      <c r="C319" s="16" t="s">
        <v>676</v>
      </c>
      <c r="D319" s="12" t="s">
        <v>677</v>
      </c>
      <c r="E319" s="15" t="s">
        <v>24</v>
      </c>
      <c r="F319" s="19"/>
      <c r="G319" s="19"/>
      <c r="H319" s="19"/>
      <c r="I319" s="19"/>
      <c r="J319" s="20"/>
      <c r="K319" s="23" t="str">
        <f>IFERROR(VLOOKUP(Table10[[#This Row],[CAS NO.]],TRI!$A$2:$C$10,3,FALSE),"")</f>
        <v/>
      </c>
    </row>
    <row r="320" spans="3:11" x14ac:dyDescent="0.3">
      <c r="C320" s="16" t="s">
        <v>678</v>
      </c>
      <c r="D320" s="12" t="s">
        <v>679</v>
      </c>
      <c r="E320" s="15" t="s">
        <v>24</v>
      </c>
      <c r="F320" s="19"/>
      <c r="G320" s="19"/>
      <c r="H320" s="19"/>
      <c r="I320" s="19"/>
      <c r="J320" s="20"/>
      <c r="K320" s="23" t="str">
        <f>IFERROR(VLOOKUP(Table10[[#This Row],[CAS NO.]],TRI!$A$2:$C$10,3,FALSE),"")</f>
        <v/>
      </c>
    </row>
    <row r="321" spans="3:11" x14ac:dyDescent="0.3">
      <c r="C321" s="16" t="s">
        <v>680</v>
      </c>
      <c r="D321" s="12" t="s">
        <v>681</v>
      </c>
      <c r="E321" s="15" t="s">
        <v>24</v>
      </c>
      <c r="F321" s="19"/>
      <c r="G321" s="19"/>
      <c r="H321" s="19"/>
      <c r="I321" s="19"/>
      <c r="J321" s="20"/>
      <c r="K321" s="23" t="str">
        <f>IFERROR(VLOOKUP(Table10[[#This Row],[CAS NO.]],TRI!$A$2:$C$10,3,FALSE),"")</f>
        <v/>
      </c>
    </row>
    <row r="322" spans="3:11" x14ac:dyDescent="0.3">
      <c r="C322" s="16" t="s">
        <v>682</v>
      </c>
      <c r="D322" s="12" t="s">
        <v>683</v>
      </c>
      <c r="E322" s="15" t="s">
        <v>24</v>
      </c>
      <c r="F322" s="19"/>
      <c r="G322" s="19"/>
      <c r="H322" s="19"/>
      <c r="I322" s="19"/>
      <c r="J322" s="20"/>
      <c r="K322" s="23" t="str">
        <f>IFERROR(VLOOKUP(Table10[[#This Row],[CAS NO.]],TRI!$A$2:$C$10,3,FALSE),"")</f>
        <v/>
      </c>
    </row>
    <row r="323" spans="3:11" x14ac:dyDescent="0.3">
      <c r="C323" s="16" t="s">
        <v>684</v>
      </c>
      <c r="D323" s="12" t="s">
        <v>685</v>
      </c>
      <c r="E323" s="15" t="s">
        <v>24</v>
      </c>
      <c r="F323" s="19"/>
      <c r="G323" s="19"/>
      <c r="H323" s="19"/>
      <c r="I323" s="19"/>
      <c r="J323" s="20"/>
      <c r="K323" s="23" t="str">
        <f>IFERROR(VLOOKUP(Table10[[#This Row],[CAS NO.]],TRI!$A$2:$C$10,3,FALSE),"")</f>
        <v/>
      </c>
    </row>
    <row r="324" spans="3:11" x14ac:dyDescent="0.3">
      <c r="C324" s="16" t="s">
        <v>686</v>
      </c>
      <c r="D324" s="12" t="s">
        <v>687</v>
      </c>
      <c r="E324" s="15" t="s">
        <v>24</v>
      </c>
      <c r="F324" s="19"/>
      <c r="G324" s="19"/>
      <c r="H324" s="19"/>
      <c r="I324" s="19"/>
      <c r="J324" s="20"/>
      <c r="K324" s="23" t="str">
        <f>IFERROR(VLOOKUP(Table10[[#This Row],[CAS NO.]],TRI!$A$2:$C$10,3,FALSE),"")</f>
        <v/>
      </c>
    </row>
    <row r="325" spans="3:11" x14ac:dyDescent="0.3">
      <c r="C325" s="16" t="s">
        <v>688</v>
      </c>
      <c r="D325" s="12" t="s">
        <v>689</v>
      </c>
      <c r="E325" s="15" t="s">
        <v>24</v>
      </c>
      <c r="F325" s="19"/>
      <c r="G325" s="19"/>
      <c r="H325" s="19"/>
      <c r="I325" s="19"/>
      <c r="J325" s="20"/>
      <c r="K325" s="23" t="str">
        <f>IFERROR(VLOOKUP(Table10[[#This Row],[CAS NO.]],TRI!$A$2:$C$10,3,FALSE),"")</f>
        <v/>
      </c>
    </row>
    <row r="326" spans="3:11" x14ac:dyDescent="0.3">
      <c r="C326" s="16" t="s">
        <v>690</v>
      </c>
      <c r="D326" s="12" t="s">
        <v>691</v>
      </c>
      <c r="E326" s="15" t="s">
        <v>24</v>
      </c>
      <c r="F326" s="19"/>
      <c r="G326" s="19"/>
      <c r="H326" s="19"/>
      <c r="I326" s="19"/>
      <c r="J326" s="20"/>
      <c r="K326" s="23" t="str">
        <f>IFERROR(VLOOKUP(Table10[[#This Row],[CAS NO.]],TRI!$A$2:$C$10,3,FALSE),"")</f>
        <v/>
      </c>
    </row>
    <row r="327" spans="3:11" x14ac:dyDescent="0.3">
      <c r="C327" s="16" t="s">
        <v>692</v>
      </c>
      <c r="D327" s="12" t="s">
        <v>693</v>
      </c>
      <c r="E327" s="15" t="s">
        <v>24</v>
      </c>
      <c r="F327" s="19"/>
      <c r="G327" s="19"/>
      <c r="H327" s="19"/>
      <c r="I327" s="19"/>
      <c r="J327" s="20"/>
      <c r="K327" s="23" t="str">
        <f>IFERROR(VLOOKUP(Table10[[#This Row],[CAS NO.]],TRI!$A$2:$C$10,3,FALSE),"")</f>
        <v/>
      </c>
    </row>
    <row r="328" spans="3:11" x14ac:dyDescent="0.3">
      <c r="C328" s="16" t="s">
        <v>694</v>
      </c>
      <c r="D328" s="12" t="s">
        <v>695</v>
      </c>
      <c r="E328" s="15" t="s">
        <v>24</v>
      </c>
      <c r="F328" s="19"/>
      <c r="G328" s="19"/>
      <c r="H328" s="19"/>
      <c r="I328" s="19"/>
      <c r="J328" s="20"/>
      <c r="K328" s="23" t="str">
        <f>IFERROR(VLOOKUP(Table10[[#This Row],[CAS NO.]],TRI!$A$2:$C$10,3,FALSE),"")</f>
        <v/>
      </c>
    </row>
    <row r="329" spans="3:11" x14ac:dyDescent="0.3">
      <c r="C329" s="16" t="s">
        <v>216</v>
      </c>
      <c r="D329" s="12" t="s">
        <v>217</v>
      </c>
      <c r="E329" s="15" t="s">
        <v>24</v>
      </c>
      <c r="F329" s="19"/>
      <c r="G329" s="19">
        <v>1</v>
      </c>
      <c r="H329" s="19"/>
      <c r="I329" s="19"/>
      <c r="J329" s="20"/>
      <c r="K329" s="23" t="str">
        <f>IFERROR(VLOOKUP(Table10[[#This Row],[CAS NO.]],TRI!$A$2:$C$10,3,FALSE),"")</f>
        <v/>
      </c>
    </row>
    <row r="330" spans="3:11" x14ac:dyDescent="0.3">
      <c r="C330" s="16" t="s">
        <v>696</v>
      </c>
      <c r="D330" s="12" t="s">
        <v>697</v>
      </c>
      <c r="E330" s="15" t="s">
        <v>24</v>
      </c>
      <c r="F330" s="19"/>
      <c r="G330" s="19"/>
      <c r="H330" s="19"/>
      <c r="I330" s="19"/>
      <c r="J330" s="20"/>
      <c r="K330" s="23" t="str">
        <f>IFERROR(VLOOKUP(Table10[[#This Row],[CAS NO.]],TRI!$A$2:$C$10,3,FALSE),"")</f>
        <v/>
      </c>
    </row>
    <row r="331" spans="3:11" x14ac:dyDescent="0.3">
      <c r="C331" s="16" t="s">
        <v>698</v>
      </c>
      <c r="D331" s="12" t="s">
        <v>699</v>
      </c>
      <c r="E331" s="15" t="s">
        <v>24</v>
      </c>
      <c r="F331" s="19"/>
      <c r="G331" s="19"/>
      <c r="H331" s="19"/>
      <c r="I331" s="19"/>
      <c r="J331" s="20"/>
      <c r="K331" s="23" t="str">
        <f>IFERROR(VLOOKUP(Table10[[#This Row],[CAS NO.]],TRI!$A$2:$C$10,3,FALSE),"")</f>
        <v/>
      </c>
    </row>
    <row r="332" spans="3:11" x14ac:dyDescent="0.3">
      <c r="C332" s="16" t="s">
        <v>700</v>
      </c>
      <c r="D332" s="12" t="s">
        <v>701</v>
      </c>
      <c r="E332" s="15" t="s">
        <v>24</v>
      </c>
      <c r="F332" s="19"/>
      <c r="G332" s="19"/>
      <c r="H332" s="19"/>
      <c r="I332" s="19"/>
      <c r="J332" s="20"/>
      <c r="K332" s="23" t="str">
        <f>IFERROR(VLOOKUP(Table10[[#This Row],[CAS NO.]],TRI!$A$2:$C$10,3,FALSE),"")</f>
        <v/>
      </c>
    </row>
    <row r="333" spans="3:11" x14ac:dyDescent="0.3">
      <c r="C333" s="16" t="s">
        <v>702</v>
      </c>
      <c r="D333" s="12" t="s">
        <v>703</v>
      </c>
      <c r="E333" s="15" t="s">
        <v>24</v>
      </c>
      <c r="F333" s="19"/>
      <c r="G333" s="19"/>
      <c r="H333" s="19"/>
      <c r="I333" s="19"/>
      <c r="J333" s="20"/>
      <c r="K333" s="23" t="str">
        <f>IFERROR(VLOOKUP(Table10[[#This Row],[CAS NO.]],TRI!$A$2:$C$10,3,FALSE),"")</f>
        <v/>
      </c>
    </row>
    <row r="334" spans="3:11" x14ac:dyDescent="0.3">
      <c r="C334" s="16" t="s">
        <v>704</v>
      </c>
      <c r="D334" s="12" t="s">
        <v>705</v>
      </c>
      <c r="E334" s="15" t="s">
        <v>24</v>
      </c>
      <c r="F334" s="19"/>
      <c r="G334" s="19"/>
      <c r="H334" s="19"/>
      <c r="I334" s="19"/>
      <c r="J334" s="20"/>
      <c r="K334" s="23" t="str">
        <f>IFERROR(VLOOKUP(Table10[[#This Row],[CAS NO.]],TRI!$A$2:$C$10,3,FALSE),"")</f>
        <v/>
      </c>
    </row>
    <row r="335" spans="3:11" x14ac:dyDescent="0.3">
      <c r="C335" s="16" t="s">
        <v>706</v>
      </c>
      <c r="D335" s="12" t="s">
        <v>707</v>
      </c>
      <c r="E335" s="15" t="s">
        <v>24</v>
      </c>
      <c r="F335" s="19"/>
      <c r="G335" s="19"/>
      <c r="H335" s="19"/>
      <c r="I335" s="19"/>
      <c r="J335" s="20"/>
      <c r="K335" s="23" t="str">
        <f>IFERROR(VLOOKUP(Table10[[#This Row],[CAS NO.]],TRI!$A$2:$C$10,3,FALSE),"")</f>
        <v/>
      </c>
    </row>
    <row r="336" spans="3:11" x14ac:dyDescent="0.3">
      <c r="C336" s="16" t="s">
        <v>714</v>
      </c>
      <c r="D336" s="12" t="s">
        <v>715</v>
      </c>
      <c r="E336" s="15" t="s">
        <v>24</v>
      </c>
      <c r="F336" s="19"/>
      <c r="G336" s="19"/>
      <c r="H336" s="19"/>
      <c r="I336" s="19"/>
      <c r="J336" s="20">
        <v>1</v>
      </c>
      <c r="K336" s="23" t="str">
        <f>IFERROR(VLOOKUP(Table10[[#This Row],[CAS NO.]],TRI!$A$2:$C$10,3,FALSE),"")</f>
        <v/>
      </c>
    </row>
    <row r="337" spans="3:11" x14ac:dyDescent="0.3">
      <c r="C337" s="16" t="s">
        <v>716</v>
      </c>
      <c r="D337" s="12" t="s">
        <v>717</v>
      </c>
      <c r="E337" s="15" t="s">
        <v>24</v>
      </c>
      <c r="F337" s="19"/>
      <c r="G337" s="19"/>
      <c r="H337" s="19"/>
      <c r="I337" s="19"/>
      <c r="J337" s="20"/>
      <c r="K337" s="23" t="str">
        <f>IFERROR(VLOOKUP(Table10[[#This Row],[CAS NO.]],TRI!$A$2:$C$10,3,FALSE),"")</f>
        <v/>
      </c>
    </row>
    <row r="338" spans="3:11" x14ac:dyDescent="0.3">
      <c r="C338" s="16" t="s">
        <v>718</v>
      </c>
      <c r="D338" s="12" t="s">
        <v>719</v>
      </c>
      <c r="E338" s="15" t="s">
        <v>24</v>
      </c>
      <c r="F338" s="19"/>
      <c r="G338" s="19"/>
      <c r="H338" s="19"/>
      <c r="I338" s="19"/>
      <c r="J338" s="20"/>
      <c r="K338" s="23" t="str">
        <f>IFERROR(VLOOKUP(Table10[[#This Row],[CAS NO.]],TRI!$A$2:$C$10,3,FALSE),"")</f>
        <v/>
      </c>
    </row>
    <row r="339" spans="3:11" x14ac:dyDescent="0.3">
      <c r="C339" s="16" t="s">
        <v>726</v>
      </c>
      <c r="D339" s="12" t="s">
        <v>727</v>
      </c>
      <c r="E339" s="15" t="s">
        <v>24</v>
      </c>
      <c r="F339" s="19"/>
      <c r="G339" s="19"/>
      <c r="H339" s="19"/>
      <c r="I339" s="19"/>
      <c r="J339" s="20">
        <v>6</v>
      </c>
      <c r="K339" s="23" t="str">
        <f>IFERROR(VLOOKUP(Table10[[#This Row],[CAS NO.]],TRI!$A$2:$C$10,3,FALSE),"")</f>
        <v/>
      </c>
    </row>
    <row r="340" spans="3:11" x14ac:dyDescent="0.3">
      <c r="C340" s="16" t="s">
        <v>732</v>
      </c>
      <c r="D340" s="12" t="s">
        <v>733</v>
      </c>
      <c r="E340" s="15" t="s">
        <v>24</v>
      </c>
      <c r="F340" s="19"/>
      <c r="G340" s="19"/>
      <c r="H340" s="19"/>
      <c r="I340" s="19"/>
      <c r="J340" s="20"/>
      <c r="K340" s="23" t="str">
        <f>IFERROR(VLOOKUP(Table10[[#This Row],[CAS NO.]],TRI!$A$2:$C$10,3,FALSE),"")</f>
        <v/>
      </c>
    </row>
    <row r="341" spans="3:11" x14ac:dyDescent="0.3">
      <c r="C341" s="16" t="s">
        <v>734</v>
      </c>
      <c r="D341" s="12" t="s">
        <v>735</v>
      </c>
      <c r="E341" s="15" t="s">
        <v>24</v>
      </c>
      <c r="F341" s="19"/>
      <c r="G341" s="19"/>
      <c r="H341" s="19"/>
      <c r="I341" s="19"/>
      <c r="J341" s="20"/>
      <c r="K341" s="23" t="str">
        <f>IFERROR(VLOOKUP(Table10[[#This Row],[CAS NO.]],TRI!$A$2:$C$10,3,FALSE),"")</f>
        <v/>
      </c>
    </row>
    <row r="342" spans="3:11" x14ac:dyDescent="0.3">
      <c r="C342" s="16" t="s">
        <v>738</v>
      </c>
      <c r="D342" s="12" t="s">
        <v>739</v>
      </c>
      <c r="E342" s="15" t="s">
        <v>24</v>
      </c>
      <c r="F342" s="19"/>
      <c r="G342" s="19"/>
      <c r="H342" s="19"/>
      <c r="I342" s="19"/>
      <c r="J342" s="20"/>
      <c r="K342" s="23" t="str">
        <f>IFERROR(VLOOKUP(Table10[[#This Row],[CAS NO.]],TRI!$A$2:$C$10,3,FALSE),"")</f>
        <v/>
      </c>
    </row>
    <row r="343" spans="3:11" x14ac:dyDescent="0.3">
      <c r="C343" s="16" t="s">
        <v>778</v>
      </c>
      <c r="D343" s="12" t="s">
        <v>779</v>
      </c>
      <c r="E343" s="15" t="s">
        <v>24</v>
      </c>
      <c r="F343" s="19"/>
      <c r="G343" s="19"/>
      <c r="H343" s="19"/>
      <c r="I343" s="19"/>
      <c r="J343" s="20">
        <v>2</v>
      </c>
      <c r="K343" s="23" t="str">
        <f>IFERROR(VLOOKUP(Table10[[#This Row],[CAS NO.]],TRI!$A$2:$C$10,3,FALSE),"")</f>
        <v/>
      </c>
    </row>
    <row r="344" spans="3:11" x14ac:dyDescent="0.3">
      <c r="C344" s="16" t="s">
        <v>780</v>
      </c>
      <c r="D344" s="12" t="s">
        <v>781</v>
      </c>
      <c r="E344" s="15" t="s">
        <v>24</v>
      </c>
      <c r="F344" s="19"/>
      <c r="G344" s="19"/>
      <c r="H344" s="19"/>
      <c r="I344" s="19"/>
      <c r="J344" s="20"/>
      <c r="K344" s="23" t="str">
        <f>IFERROR(VLOOKUP(Table10[[#This Row],[CAS NO.]],TRI!$A$2:$C$10,3,FALSE),"")</f>
        <v/>
      </c>
    </row>
    <row r="345" spans="3:11" x14ac:dyDescent="0.3">
      <c r="C345" s="16" t="s">
        <v>794</v>
      </c>
      <c r="D345" s="12" t="s">
        <v>795</v>
      </c>
      <c r="E345" s="15" t="s">
        <v>24</v>
      </c>
      <c r="F345" s="19"/>
      <c r="G345" s="19"/>
      <c r="H345" s="19"/>
      <c r="I345" s="19"/>
      <c r="J345" s="20">
        <v>1</v>
      </c>
      <c r="K345" s="23" t="str">
        <f>IFERROR(VLOOKUP(Table10[[#This Row],[CAS NO.]],TRI!$A$2:$C$10,3,FALSE),"")</f>
        <v/>
      </c>
    </row>
    <row r="346" spans="3:11" x14ac:dyDescent="0.3">
      <c r="C346" s="16" t="s">
        <v>810</v>
      </c>
      <c r="D346" s="12" t="s">
        <v>811</v>
      </c>
      <c r="E346" s="15" t="s">
        <v>24</v>
      </c>
      <c r="F346" s="19"/>
      <c r="G346" s="19"/>
      <c r="H346" s="19"/>
      <c r="I346" s="19"/>
      <c r="J346" s="20"/>
      <c r="K346" s="23" t="str">
        <f>IFERROR(VLOOKUP(Table10[[#This Row],[CAS NO.]],TRI!$A$2:$C$10,3,FALSE),"")</f>
        <v/>
      </c>
    </row>
    <row r="347" spans="3:11" x14ac:dyDescent="0.3">
      <c r="C347" s="16" t="s">
        <v>136</v>
      </c>
      <c r="D347" s="12" t="s">
        <v>137</v>
      </c>
      <c r="E347" s="15" t="s">
        <v>992</v>
      </c>
      <c r="F347" s="19"/>
      <c r="G347" s="19">
        <v>1</v>
      </c>
      <c r="H347" s="19"/>
      <c r="I347" s="19"/>
      <c r="J347" s="20"/>
      <c r="K347" s="23" t="str">
        <f>IFERROR(VLOOKUP(Table10[[#This Row],[CAS NO.]],TRI!$A$2:$C$10,3,FALSE),"")</f>
        <v/>
      </c>
    </row>
    <row r="348" spans="3:11" x14ac:dyDescent="0.3">
      <c r="C348" s="16" t="s">
        <v>710</v>
      </c>
      <c r="D348" s="12" t="s">
        <v>711</v>
      </c>
      <c r="E348" s="15" t="s">
        <v>24</v>
      </c>
      <c r="F348" s="19" t="s">
        <v>996</v>
      </c>
      <c r="G348" s="19">
        <v>2</v>
      </c>
      <c r="H348" s="19"/>
      <c r="I348" s="19"/>
      <c r="J348" s="20"/>
      <c r="K348" s="23" t="str">
        <f>IFERROR(VLOOKUP(Table10[[#This Row],[CAS NO.]],TRI!$A$2:$C$10,3,FALSE),"")</f>
        <v/>
      </c>
    </row>
    <row r="349" spans="3:11" x14ac:dyDescent="0.3">
      <c r="C349" s="16" t="s">
        <v>712</v>
      </c>
      <c r="D349" s="12" t="s">
        <v>713</v>
      </c>
      <c r="E349" s="15" t="s">
        <v>13</v>
      </c>
      <c r="F349" s="19"/>
      <c r="G349" s="19"/>
      <c r="H349" s="19"/>
      <c r="I349" s="19"/>
      <c r="J349" s="20">
        <v>1</v>
      </c>
      <c r="K349" s="23" t="str">
        <f>IFERROR(VLOOKUP(Table10[[#This Row],[CAS NO.]],TRI!$A$2:$C$10,3,FALSE),"")</f>
        <v/>
      </c>
    </row>
    <row r="350" spans="3:11" x14ac:dyDescent="0.3">
      <c r="C350" s="16" t="s">
        <v>218</v>
      </c>
      <c r="D350" s="12" t="s">
        <v>219</v>
      </c>
      <c r="E350" s="15" t="s">
        <v>24</v>
      </c>
      <c r="F350" s="19"/>
      <c r="G350" s="19">
        <v>1</v>
      </c>
      <c r="H350" s="19"/>
      <c r="I350" s="19"/>
      <c r="J350" s="20"/>
      <c r="K350" s="23" t="str">
        <f>IFERROR(VLOOKUP(Table10[[#This Row],[CAS NO.]],TRI!$A$2:$C$10,3,FALSE),"")</f>
        <v/>
      </c>
    </row>
    <row r="351" spans="3:11" x14ac:dyDescent="0.3">
      <c r="C351" s="16" t="s">
        <v>819</v>
      </c>
      <c r="D351" s="12" t="s">
        <v>820</v>
      </c>
      <c r="E351" s="15" t="s">
        <v>24</v>
      </c>
      <c r="F351" s="19"/>
      <c r="G351" s="19"/>
      <c r="H351" s="19"/>
      <c r="I351" s="19"/>
      <c r="J351" s="20">
        <v>2</v>
      </c>
      <c r="K351" s="23" t="str">
        <f>IFERROR(VLOOKUP(Table10[[#This Row],[CAS NO.]],TRI!$A$2:$C$10,3,FALSE),"")</f>
        <v/>
      </c>
    </row>
    <row r="352" spans="3:11" x14ac:dyDescent="0.3">
      <c r="C352" s="16" t="s">
        <v>220</v>
      </c>
      <c r="D352" s="12" t="s">
        <v>221</v>
      </c>
      <c r="E352" s="15" t="s">
        <v>24</v>
      </c>
      <c r="F352" s="19"/>
      <c r="G352" s="19">
        <v>1</v>
      </c>
      <c r="H352" s="19"/>
      <c r="I352" s="19"/>
      <c r="J352" s="20"/>
      <c r="K352" s="23" t="str">
        <f>IFERROR(VLOOKUP(Table10[[#This Row],[CAS NO.]],TRI!$A$2:$C$10,3,FALSE),"")</f>
        <v/>
      </c>
    </row>
    <row r="353" spans="3:11" x14ac:dyDescent="0.3">
      <c r="C353" s="16" t="s">
        <v>720</v>
      </c>
      <c r="D353" s="12" t="s">
        <v>721</v>
      </c>
      <c r="E353" s="15" t="s">
        <v>21</v>
      </c>
      <c r="F353" s="19" t="s">
        <v>995</v>
      </c>
      <c r="G353" s="19"/>
      <c r="H353" s="19"/>
      <c r="I353" s="19"/>
      <c r="J353" s="20">
        <v>5</v>
      </c>
      <c r="K353" s="23" t="str">
        <f>IFERROR(VLOOKUP(Table10[[#This Row],[CAS NO.]],TRI!$A$2:$C$10,3,FALSE),"")</f>
        <v/>
      </c>
    </row>
    <row r="354" spans="3:11" x14ac:dyDescent="0.3">
      <c r="C354" s="16" t="s">
        <v>722</v>
      </c>
      <c r="D354" s="12" t="s">
        <v>723</v>
      </c>
      <c r="E354" s="15" t="s">
        <v>36</v>
      </c>
      <c r="F354" s="19"/>
      <c r="G354" s="19"/>
      <c r="H354" s="19"/>
      <c r="I354" s="19"/>
      <c r="J354" s="20">
        <v>1</v>
      </c>
      <c r="K354" s="23" t="str">
        <f>IFERROR(VLOOKUP(Table10[[#This Row],[CAS NO.]],TRI!$A$2:$C$10,3,FALSE),"")</f>
        <v/>
      </c>
    </row>
    <row r="355" spans="3:11" x14ac:dyDescent="0.3">
      <c r="C355" s="16" t="s">
        <v>724</v>
      </c>
      <c r="D355" s="12" t="s">
        <v>725</v>
      </c>
      <c r="E355" s="15" t="s">
        <v>36</v>
      </c>
      <c r="F355" s="19"/>
      <c r="G355" s="19">
        <v>4</v>
      </c>
      <c r="H355" s="19"/>
      <c r="I355" s="19"/>
      <c r="J355" s="20">
        <v>5</v>
      </c>
      <c r="K355" s="23" t="str">
        <f>IFERROR(VLOOKUP(Table10[[#This Row],[CAS NO.]],TRI!$A$2:$C$10,3,FALSE),"")</f>
        <v/>
      </c>
    </row>
    <row r="356" spans="3:11" x14ac:dyDescent="0.3">
      <c r="C356" s="16" t="s">
        <v>831</v>
      </c>
      <c r="D356" s="12" t="s">
        <v>832</v>
      </c>
      <c r="E356" s="15" t="s">
        <v>24</v>
      </c>
      <c r="F356" s="19"/>
      <c r="G356" s="19"/>
      <c r="H356" s="19"/>
      <c r="I356" s="19"/>
      <c r="J356" s="20"/>
      <c r="K356" s="23" t="str">
        <f>IFERROR(VLOOKUP(Table10[[#This Row],[CAS NO.]],TRI!$A$2:$C$10,3,FALSE),"")</f>
        <v/>
      </c>
    </row>
    <row r="357" spans="3:11" x14ac:dyDescent="0.3">
      <c r="C357" s="16" t="s">
        <v>728</v>
      </c>
      <c r="D357" s="12" t="s">
        <v>729</v>
      </c>
      <c r="E357" s="15" t="s">
        <v>21</v>
      </c>
      <c r="F357" s="19" t="s">
        <v>996</v>
      </c>
      <c r="G357" s="19">
        <v>1</v>
      </c>
      <c r="H357" s="19"/>
      <c r="I357" s="19"/>
      <c r="J357" s="20">
        <v>1</v>
      </c>
      <c r="K357" s="23" t="str">
        <f>IFERROR(VLOOKUP(Table10[[#This Row],[CAS NO.]],TRI!$A$2:$C$10,3,FALSE),"")</f>
        <v/>
      </c>
    </row>
    <row r="358" spans="3:11" x14ac:dyDescent="0.3">
      <c r="C358" s="16" t="s">
        <v>294</v>
      </c>
      <c r="D358" s="12" t="s">
        <v>295</v>
      </c>
      <c r="E358" s="15" t="s">
        <v>992</v>
      </c>
      <c r="F358" s="19" t="s">
        <v>995</v>
      </c>
      <c r="G358" s="19">
        <v>1</v>
      </c>
      <c r="H358" s="19"/>
      <c r="I358" s="19"/>
      <c r="J358" s="20"/>
      <c r="K358" s="23" t="str">
        <f>IFERROR(VLOOKUP(Table10[[#This Row],[CAS NO.]],TRI!$A$2:$C$10,3,FALSE),"")</f>
        <v/>
      </c>
    </row>
    <row r="359" spans="3:11" x14ac:dyDescent="0.3">
      <c r="C359" s="16" t="s">
        <v>849</v>
      </c>
      <c r="D359" s="12" t="s">
        <v>850</v>
      </c>
      <c r="E359" s="15" t="s">
        <v>24</v>
      </c>
      <c r="F359" s="19"/>
      <c r="G359" s="19"/>
      <c r="H359" s="19"/>
      <c r="I359" s="19"/>
      <c r="J359" s="20"/>
      <c r="K359" s="23" t="str">
        <f>IFERROR(VLOOKUP(Table10[[#This Row],[CAS NO.]],TRI!$A$2:$C$10,3,FALSE),"")</f>
        <v/>
      </c>
    </row>
    <row r="360" spans="3:11" x14ac:dyDescent="0.3">
      <c r="C360" s="16" t="s">
        <v>222</v>
      </c>
      <c r="D360" s="12" t="s">
        <v>223</v>
      </c>
      <c r="E360" s="15" t="s">
        <v>24</v>
      </c>
      <c r="F360" s="19"/>
      <c r="G360" s="19">
        <v>1</v>
      </c>
      <c r="H360" s="19"/>
      <c r="I360" s="19"/>
      <c r="J360" s="20"/>
      <c r="K360" s="23" t="str">
        <f>IFERROR(VLOOKUP(Table10[[#This Row],[CAS NO.]],TRI!$A$2:$C$10,3,FALSE),"")</f>
        <v/>
      </c>
    </row>
    <row r="361" spans="3:11" x14ac:dyDescent="0.3">
      <c r="C361" s="16" t="s">
        <v>296</v>
      </c>
      <c r="D361" s="12" t="s">
        <v>297</v>
      </c>
      <c r="E361" s="15" t="s">
        <v>992</v>
      </c>
      <c r="F361" s="19" t="s">
        <v>995</v>
      </c>
      <c r="G361" s="19">
        <v>1</v>
      </c>
      <c r="H361" s="19"/>
      <c r="I361" s="19"/>
      <c r="J361" s="20">
        <v>1</v>
      </c>
      <c r="K361" s="23" t="str">
        <f>IFERROR(VLOOKUP(Table10[[#This Row],[CAS NO.]],TRI!$A$2:$C$10,3,FALSE),"")</f>
        <v/>
      </c>
    </row>
    <row r="362" spans="3:11" x14ac:dyDescent="0.3">
      <c r="C362" s="16" t="s">
        <v>224</v>
      </c>
      <c r="D362" s="12" t="s">
        <v>225</v>
      </c>
      <c r="E362" s="15" t="s">
        <v>24</v>
      </c>
      <c r="F362" s="19"/>
      <c r="G362" s="19">
        <v>1</v>
      </c>
      <c r="H362" s="19"/>
      <c r="I362" s="19"/>
      <c r="J362" s="20">
        <v>22</v>
      </c>
      <c r="K362" s="23" t="str">
        <f>IFERROR(VLOOKUP(Table10[[#This Row],[CAS NO.]],TRI!$A$2:$C$10,3,FALSE),"")</f>
        <v/>
      </c>
    </row>
    <row r="363" spans="3:11" x14ac:dyDescent="0.3">
      <c r="C363" s="16" t="s">
        <v>740</v>
      </c>
      <c r="D363" s="12" t="s">
        <v>741</v>
      </c>
      <c r="E363" s="15" t="s">
        <v>998</v>
      </c>
      <c r="F363" s="19" t="s">
        <v>996</v>
      </c>
      <c r="G363" s="19">
        <v>2</v>
      </c>
      <c r="H363" s="19"/>
      <c r="I363" s="19"/>
      <c r="J363" s="20"/>
      <c r="K363" s="23" t="str">
        <f>IFERROR(VLOOKUP(Table10[[#This Row],[CAS NO.]],TRI!$A$2:$C$10,3,FALSE),"")</f>
        <v/>
      </c>
    </row>
    <row r="364" spans="3:11" x14ac:dyDescent="0.3">
      <c r="C364" s="16" t="s">
        <v>742</v>
      </c>
      <c r="D364" s="12" t="s">
        <v>743</v>
      </c>
      <c r="E364" s="15" t="s">
        <v>18</v>
      </c>
      <c r="F364" s="19"/>
      <c r="G364" s="19"/>
      <c r="H364" s="19"/>
      <c r="I364" s="19"/>
      <c r="J364" s="20">
        <v>1</v>
      </c>
      <c r="K364" s="23" t="str">
        <f>IFERROR(VLOOKUP(Table10[[#This Row],[CAS NO.]],TRI!$A$2:$C$10,3,FALSE),"")</f>
        <v/>
      </c>
    </row>
    <row r="365" spans="3:11" x14ac:dyDescent="0.3">
      <c r="C365" s="16" t="s">
        <v>744</v>
      </c>
      <c r="D365" s="12" t="s">
        <v>745</v>
      </c>
      <c r="E365" s="15" t="s">
        <v>997</v>
      </c>
      <c r="F365" s="19"/>
      <c r="G365" s="19"/>
      <c r="H365" s="19"/>
      <c r="I365" s="19"/>
      <c r="J365" s="20"/>
      <c r="K365" s="23" t="str">
        <f>IFERROR(VLOOKUP(Table10[[#This Row],[CAS NO.]],TRI!$A$2:$C$10,3,FALSE),"")</f>
        <v/>
      </c>
    </row>
    <row r="366" spans="3:11" x14ac:dyDescent="0.3">
      <c r="C366" s="16" t="s">
        <v>746</v>
      </c>
      <c r="D366" s="12" t="s">
        <v>747</v>
      </c>
      <c r="E366" s="15" t="s">
        <v>14</v>
      </c>
      <c r="F366" s="19" t="s">
        <v>995</v>
      </c>
      <c r="G366" s="19"/>
      <c r="H366" s="19"/>
      <c r="I366" s="19"/>
      <c r="J366" s="20"/>
      <c r="K366" s="23" t="str">
        <f>IFERROR(VLOOKUP(Table10[[#This Row],[CAS NO.]],TRI!$A$2:$C$10,3,FALSE),"")</f>
        <v/>
      </c>
    </row>
    <row r="367" spans="3:11" x14ac:dyDescent="0.3">
      <c r="C367" s="16" t="s">
        <v>748</v>
      </c>
      <c r="D367" s="12" t="s">
        <v>749</v>
      </c>
      <c r="E367" s="15" t="s">
        <v>13</v>
      </c>
      <c r="F367" s="19"/>
      <c r="G367" s="19"/>
      <c r="H367" s="19"/>
      <c r="I367" s="19"/>
      <c r="J367" s="20">
        <v>1</v>
      </c>
      <c r="K367" s="23" t="str">
        <f>IFERROR(VLOOKUP(Table10[[#This Row],[CAS NO.]],TRI!$A$2:$C$10,3,FALSE),"")</f>
        <v/>
      </c>
    </row>
    <row r="368" spans="3:11" x14ac:dyDescent="0.3">
      <c r="C368" s="16" t="s">
        <v>750</v>
      </c>
      <c r="D368" s="12" t="s">
        <v>751</v>
      </c>
      <c r="E368" s="15" t="s">
        <v>36</v>
      </c>
      <c r="F368" s="19"/>
      <c r="G368" s="19"/>
      <c r="H368" s="19"/>
      <c r="I368" s="19"/>
      <c r="J368" s="20">
        <v>2</v>
      </c>
      <c r="K368" s="23" t="str">
        <f>IFERROR(VLOOKUP(Table10[[#This Row],[CAS NO.]],TRI!$A$2:$C$10,3,FALSE),"")</f>
        <v/>
      </c>
    </row>
    <row r="369" spans="3:11" x14ac:dyDescent="0.3">
      <c r="C369" s="16" t="s">
        <v>752</v>
      </c>
      <c r="D369" s="12" t="s">
        <v>753</v>
      </c>
      <c r="E369" s="15" t="s">
        <v>13</v>
      </c>
      <c r="F369" s="19"/>
      <c r="G369" s="19"/>
      <c r="H369" s="19"/>
      <c r="I369" s="19"/>
      <c r="J369" s="20">
        <v>1</v>
      </c>
      <c r="K369" s="23" t="str">
        <f>IFERROR(VLOOKUP(Table10[[#This Row],[CAS NO.]],TRI!$A$2:$C$10,3,FALSE),"")</f>
        <v/>
      </c>
    </row>
    <row r="370" spans="3:11" x14ac:dyDescent="0.3">
      <c r="C370" s="16" t="s">
        <v>754</v>
      </c>
      <c r="D370" s="12" t="s">
        <v>755</v>
      </c>
      <c r="E370" s="15" t="s">
        <v>24</v>
      </c>
      <c r="F370" s="19" t="s">
        <v>996</v>
      </c>
      <c r="G370" s="19">
        <v>3</v>
      </c>
      <c r="H370" s="19"/>
      <c r="I370" s="19"/>
      <c r="J370" s="20">
        <v>5</v>
      </c>
      <c r="K370" s="23" t="str">
        <f>IFERROR(VLOOKUP(Table10[[#This Row],[CAS NO.]],TRI!$A$2:$C$10,3,FALSE),"")</f>
        <v/>
      </c>
    </row>
    <row r="371" spans="3:11" x14ac:dyDescent="0.3">
      <c r="C371" s="16" t="s">
        <v>756</v>
      </c>
      <c r="D371" s="12" t="s">
        <v>757</v>
      </c>
      <c r="E371" s="15" t="s">
        <v>14</v>
      </c>
      <c r="F371" s="19"/>
      <c r="G371" s="19">
        <v>1</v>
      </c>
      <c r="H371" s="19"/>
      <c r="I371" s="19"/>
      <c r="J371" s="20"/>
      <c r="K371" s="23" t="str">
        <f>IFERROR(VLOOKUP(Table10[[#This Row],[CAS NO.]],TRI!$A$2:$C$10,3,FALSE),"")</f>
        <v/>
      </c>
    </row>
    <row r="372" spans="3:11" x14ac:dyDescent="0.3">
      <c r="C372" s="16" t="s">
        <v>758</v>
      </c>
      <c r="D372" s="12" t="s">
        <v>759</v>
      </c>
      <c r="E372" s="15" t="s">
        <v>14</v>
      </c>
      <c r="F372" s="19"/>
      <c r="G372" s="19">
        <v>1</v>
      </c>
      <c r="H372" s="19"/>
      <c r="I372" s="19"/>
      <c r="J372" s="20"/>
      <c r="K372" s="23" t="str">
        <f>IFERROR(VLOOKUP(Table10[[#This Row],[CAS NO.]],TRI!$A$2:$C$10,3,FALSE),"")</f>
        <v/>
      </c>
    </row>
    <row r="373" spans="3:11" x14ac:dyDescent="0.3">
      <c r="C373" s="16" t="s">
        <v>760</v>
      </c>
      <c r="D373" s="12" t="s">
        <v>761</v>
      </c>
      <c r="E373" s="15" t="s">
        <v>14</v>
      </c>
      <c r="F373" s="19"/>
      <c r="G373" s="19">
        <v>1</v>
      </c>
      <c r="H373" s="19"/>
      <c r="I373" s="19"/>
      <c r="J373" s="20">
        <v>2</v>
      </c>
      <c r="K373" s="23" t="str">
        <f>IFERROR(VLOOKUP(Table10[[#This Row],[CAS NO.]],TRI!$A$2:$C$10,3,FALSE),"")</f>
        <v/>
      </c>
    </row>
    <row r="374" spans="3:11" x14ac:dyDescent="0.3">
      <c r="C374" s="16" t="s">
        <v>762</v>
      </c>
      <c r="D374" s="12" t="s">
        <v>763</v>
      </c>
      <c r="E374" s="15" t="s">
        <v>14</v>
      </c>
      <c r="F374" s="19"/>
      <c r="G374" s="19"/>
      <c r="H374" s="19"/>
      <c r="I374" s="19"/>
      <c r="J374" s="20"/>
      <c r="K374" s="23" t="str">
        <f>IFERROR(VLOOKUP(Table10[[#This Row],[CAS NO.]],TRI!$A$2:$C$10,3,FALSE),"")</f>
        <v/>
      </c>
    </row>
    <row r="375" spans="3:11" x14ac:dyDescent="0.3">
      <c r="C375" s="16" t="s">
        <v>764</v>
      </c>
      <c r="D375" s="12" t="s">
        <v>765</v>
      </c>
      <c r="E375" s="15" t="s">
        <v>13</v>
      </c>
      <c r="F375" s="19" t="s">
        <v>996</v>
      </c>
      <c r="G375" s="19">
        <v>3</v>
      </c>
      <c r="H375" s="19"/>
      <c r="I375" s="19"/>
      <c r="J375" s="20">
        <v>5</v>
      </c>
      <c r="K375" s="23" t="str">
        <f>IFERROR(VLOOKUP(Table10[[#This Row],[CAS NO.]],TRI!$A$2:$C$10,3,FALSE),"")</f>
        <v/>
      </c>
    </row>
    <row r="376" spans="3:11" x14ac:dyDescent="0.3">
      <c r="C376" s="16" t="s">
        <v>766</v>
      </c>
      <c r="D376" s="12" t="s">
        <v>767</v>
      </c>
      <c r="E376" s="15" t="s">
        <v>14</v>
      </c>
      <c r="F376" s="19" t="s">
        <v>996</v>
      </c>
      <c r="G376" s="19">
        <v>3</v>
      </c>
      <c r="H376" s="19"/>
      <c r="I376" s="19"/>
      <c r="J376" s="20">
        <v>4</v>
      </c>
      <c r="K376" s="23" t="str">
        <f>IFERROR(VLOOKUP(Table10[[#This Row],[CAS NO.]],TRI!$A$2:$C$10,3,FALSE),"")</f>
        <v/>
      </c>
    </row>
    <row r="377" spans="3:11" x14ac:dyDescent="0.3">
      <c r="C377" s="16" t="s">
        <v>768</v>
      </c>
      <c r="D377" s="12" t="s">
        <v>769</v>
      </c>
      <c r="E377" s="15" t="s">
        <v>14</v>
      </c>
      <c r="F377" s="19"/>
      <c r="G377" s="19"/>
      <c r="H377" s="19"/>
      <c r="I377" s="19"/>
      <c r="J377" s="20">
        <v>3</v>
      </c>
      <c r="K377" s="23" t="str">
        <f>IFERROR(VLOOKUP(Table10[[#This Row],[CAS NO.]],TRI!$A$2:$C$10,3,FALSE),"")</f>
        <v>Y</v>
      </c>
    </row>
    <row r="378" spans="3:11" x14ac:dyDescent="0.3">
      <c r="C378" s="16" t="s">
        <v>770</v>
      </c>
      <c r="D378" s="12" t="s">
        <v>771</v>
      </c>
      <c r="E378" s="15" t="s">
        <v>14</v>
      </c>
      <c r="F378" s="19" t="s">
        <v>995</v>
      </c>
      <c r="G378" s="19"/>
      <c r="H378" s="19"/>
      <c r="I378" s="19"/>
      <c r="J378" s="20">
        <v>1</v>
      </c>
      <c r="K378" s="23" t="str">
        <f>IFERROR(VLOOKUP(Table10[[#This Row],[CAS NO.]],TRI!$A$2:$C$10,3,FALSE),"")</f>
        <v/>
      </c>
    </row>
    <row r="379" spans="3:11" x14ac:dyDescent="0.3">
      <c r="C379" s="16" t="s">
        <v>772</v>
      </c>
      <c r="D379" s="12" t="s">
        <v>773</v>
      </c>
      <c r="E379" s="15" t="s">
        <v>14</v>
      </c>
      <c r="F379" s="19"/>
      <c r="G379" s="19">
        <v>1</v>
      </c>
      <c r="H379" s="19"/>
      <c r="I379" s="19"/>
      <c r="J379" s="20"/>
      <c r="K379" s="23" t="str">
        <f>IFERROR(VLOOKUP(Table10[[#This Row],[CAS NO.]],TRI!$A$2:$C$10,3,FALSE),"")</f>
        <v/>
      </c>
    </row>
    <row r="380" spans="3:11" x14ac:dyDescent="0.3">
      <c r="C380" s="16" t="s">
        <v>774</v>
      </c>
      <c r="D380" s="12" t="s">
        <v>775</v>
      </c>
      <c r="E380" s="15" t="s">
        <v>14</v>
      </c>
      <c r="F380" s="19"/>
      <c r="G380" s="19"/>
      <c r="H380" s="19"/>
      <c r="I380" s="19"/>
      <c r="J380" s="20"/>
      <c r="K380" s="23" t="str">
        <f>IFERROR(VLOOKUP(Table10[[#This Row],[CAS NO.]],TRI!$A$2:$C$10,3,FALSE),"")</f>
        <v/>
      </c>
    </row>
    <row r="381" spans="3:11" x14ac:dyDescent="0.3">
      <c r="C381" s="16" t="s">
        <v>776</v>
      </c>
      <c r="D381" s="12" t="s">
        <v>777</v>
      </c>
      <c r="E381" s="15" t="s">
        <v>14</v>
      </c>
      <c r="F381" s="19"/>
      <c r="G381" s="19">
        <v>1</v>
      </c>
      <c r="H381" s="19"/>
      <c r="I381" s="19"/>
      <c r="J381" s="20"/>
      <c r="K381" s="23" t="str">
        <f>IFERROR(VLOOKUP(Table10[[#This Row],[CAS NO.]],TRI!$A$2:$C$10,3,FALSE),"")</f>
        <v/>
      </c>
    </row>
    <row r="382" spans="3:11" x14ac:dyDescent="0.3">
      <c r="C382" s="16" t="s">
        <v>226</v>
      </c>
      <c r="D382" s="12" t="s">
        <v>227</v>
      </c>
      <c r="E382" s="15" t="s">
        <v>24</v>
      </c>
      <c r="F382" s="19"/>
      <c r="G382" s="19">
        <v>1</v>
      </c>
      <c r="H382" s="19"/>
      <c r="I382" s="19"/>
      <c r="J382" s="20">
        <v>23</v>
      </c>
      <c r="K382" s="23" t="str">
        <f>IFERROR(VLOOKUP(Table10[[#This Row],[CAS NO.]],TRI!$A$2:$C$10,3,FALSE),"")</f>
        <v/>
      </c>
    </row>
    <row r="383" spans="3:11" x14ac:dyDescent="0.3">
      <c r="C383" s="16" t="s">
        <v>851</v>
      </c>
      <c r="D383" s="12" t="s">
        <v>852</v>
      </c>
      <c r="E383" s="15" t="s">
        <v>24</v>
      </c>
      <c r="F383" s="19"/>
      <c r="G383" s="19"/>
      <c r="H383" s="19"/>
      <c r="I383" s="19"/>
      <c r="J383" s="20"/>
      <c r="K383" s="23" t="str">
        <f>IFERROR(VLOOKUP(Table10[[#This Row],[CAS NO.]],TRI!$A$2:$C$10,3,FALSE),"")</f>
        <v/>
      </c>
    </row>
    <row r="384" spans="3:11" x14ac:dyDescent="0.3">
      <c r="C384" s="16" t="s">
        <v>782</v>
      </c>
      <c r="D384" s="12" t="s">
        <v>783</v>
      </c>
      <c r="E384" s="15" t="s">
        <v>994</v>
      </c>
      <c r="F384" s="19" t="s">
        <v>995</v>
      </c>
      <c r="G384" s="19"/>
      <c r="H384" s="19"/>
      <c r="I384" s="19"/>
      <c r="J384" s="20"/>
      <c r="K384" s="23" t="str">
        <f>IFERROR(VLOOKUP(Table10[[#This Row],[CAS NO.]],TRI!$A$2:$C$10,3,FALSE),"")</f>
        <v/>
      </c>
    </row>
    <row r="385" spans="3:11" x14ac:dyDescent="0.3">
      <c r="C385" s="16" t="s">
        <v>784</v>
      </c>
      <c r="D385" s="12" t="s">
        <v>785</v>
      </c>
      <c r="E385" s="15" t="s">
        <v>29</v>
      </c>
      <c r="F385" s="19" t="s">
        <v>996</v>
      </c>
      <c r="G385" s="19">
        <v>0</v>
      </c>
      <c r="H385" s="19"/>
      <c r="I385" s="19"/>
      <c r="J385" s="20">
        <v>2</v>
      </c>
      <c r="K385" s="23" t="str">
        <f>IFERROR(VLOOKUP(Table10[[#This Row],[CAS NO.]],TRI!$A$2:$C$10,3,FALSE),"")</f>
        <v/>
      </c>
    </row>
    <row r="386" spans="3:11" x14ac:dyDescent="0.3">
      <c r="C386" s="16" t="s">
        <v>786</v>
      </c>
      <c r="D386" s="12" t="s">
        <v>787</v>
      </c>
      <c r="E386" s="15" t="s">
        <v>29</v>
      </c>
      <c r="F386" s="19" t="s">
        <v>995</v>
      </c>
      <c r="G386" s="19">
        <v>3</v>
      </c>
      <c r="H386" s="19"/>
      <c r="I386" s="19"/>
      <c r="J386" s="20">
        <v>4</v>
      </c>
      <c r="K386" s="23" t="str">
        <f>IFERROR(VLOOKUP(Table10[[#This Row],[CAS NO.]],TRI!$A$2:$C$10,3,FALSE),"")</f>
        <v/>
      </c>
    </row>
    <row r="387" spans="3:11" x14ac:dyDescent="0.3">
      <c r="C387" s="16" t="s">
        <v>788</v>
      </c>
      <c r="D387" s="12" t="s">
        <v>789</v>
      </c>
      <c r="E387" s="15" t="s">
        <v>14</v>
      </c>
      <c r="F387" s="19"/>
      <c r="G387" s="19"/>
      <c r="H387" s="19"/>
      <c r="I387" s="19"/>
      <c r="J387" s="20">
        <v>3</v>
      </c>
      <c r="K387" s="23" t="str">
        <f>IFERROR(VLOOKUP(Table10[[#This Row],[CAS NO.]],TRI!$A$2:$C$10,3,FALSE),"")</f>
        <v/>
      </c>
    </row>
    <row r="388" spans="3:11" x14ac:dyDescent="0.3">
      <c r="C388" s="16" t="s">
        <v>879</v>
      </c>
      <c r="D388" s="12" t="s">
        <v>880</v>
      </c>
      <c r="E388" s="15" t="s">
        <v>992</v>
      </c>
      <c r="F388" s="19" t="s">
        <v>995</v>
      </c>
      <c r="G388" s="19"/>
      <c r="H388" s="19"/>
      <c r="I388" s="19"/>
      <c r="J388" s="20"/>
      <c r="K388" s="23" t="str">
        <f>IFERROR(VLOOKUP(Table10[[#This Row],[CAS NO.]],TRI!$A$2:$C$10,3,FALSE),"")</f>
        <v/>
      </c>
    </row>
    <row r="389" spans="3:11" x14ac:dyDescent="0.3">
      <c r="C389" s="16" t="s">
        <v>792</v>
      </c>
      <c r="D389" s="12" t="s">
        <v>793</v>
      </c>
      <c r="E389" s="15" t="s">
        <v>994</v>
      </c>
      <c r="F389" s="19" t="s">
        <v>995</v>
      </c>
      <c r="G389" s="19">
        <v>1</v>
      </c>
      <c r="H389" s="19"/>
      <c r="I389" s="19"/>
      <c r="J389" s="20">
        <v>2</v>
      </c>
      <c r="K389" s="23" t="str">
        <f>IFERROR(VLOOKUP(Table10[[#This Row],[CAS NO.]],TRI!$A$2:$C$10,3,FALSE),"")</f>
        <v/>
      </c>
    </row>
    <row r="390" spans="3:11" x14ac:dyDescent="0.3">
      <c r="C390" s="16" t="s">
        <v>859</v>
      </c>
      <c r="D390" s="12" t="s">
        <v>860</v>
      </c>
      <c r="E390" s="15" t="s">
        <v>24</v>
      </c>
      <c r="F390" s="19"/>
      <c r="G390" s="19"/>
      <c r="H390" s="19"/>
      <c r="I390" s="19"/>
      <c r="J390" s="20"/>
      <c r="K390" s="23" t="str">
        <f>IFERROR(VLOOKUP(Table10[[#This Row],[CAS NO.]],TRI!$A$2:$C$10,3,FALSE),"")</f>
        <v/>
      </c>
    </row>
    <row r="391" spans="3:11" x14ac:dyDescent="0.3">
      <c r="C391" s="16" t="s">
        <v>796</v>
      </c>
      <c r="D391" s="12" t="s">
        <v>797</v>
      </c>
      <c r="E391" s="15" t="s">
        <v>13</v>
      </c>
      <c r="F391" s="19"/>
      <c r="G391" s="19"/>
      <c r="H391" s="19"/>
      <c r="I391" s="19"/>
      <c r="J391" s="20"/>
      <c r="K391" s="23" t="str">
        <f>IFERROR(VLOOKUP(Table10[[#This Row],[CAS NO.]],TRI!$A$2:$C$10,3,FALSE),"")</f>
        <v/>
      </c>
    </row>
    <row r="392" spans="3:11" x14ac:dyDescent="0.3">
      <c r="C392" s="16" t="s">
        <v>798</v>
      </c>
      <c r="D392" s="12" t="s">
        <v>799</v>
      </c>
      <c r="E392" s="15" t="s">
        <v>992</v>
      </c>
      <c r="F392" s="19" t="s">
        <v>996</v>
      </c>
      <c r="G392" s="19">
        <v>2</v>
      </c>
      <c r="H392" s="19"/>
      <c r="I392" s="19"/>
      <c r="J392" s="20">
        <v>2</v>
      </c>
      <c r="K392" s="23" t="str">
        <f>IFERROR(VLOOKUP(Table10[[#This Row],[CAS NO.]],TRI!$A$2:$C$10,3,FALSE),"")</f>
        <v/>
      </c>
    </row>
    <row r="393" spans="3:11" x14ac:dyDescent="0.3">
      <c r="C393" s="16" t="s">
        <v>800</v>
      </c>
      <c r="D393" s="12" t="s">
        <v>801</v>
      </c>
      <c r="E393" s="15" t="s">
        <v>29</v>
      </c>
      <c r="F393" s="19" t="s">
        <v>996</v>
      </c>
      <c r="G393" s="19">
        <v>1</v>
      </c>
      <c r="H393" s="19"/>
      <c r="I393" s="19"/>
      <c r="J393" s="20">
        <v>5</v>
      </c>
      <c r="K393" s="23" t="str">
        <f>IFERROR(VLOOKUP(Table10[[#This Row],[CAS NO.]],TRI!$A$2:$C$10,3,FALSE),"")</f>
        <v/>
      </c>
    </row>
    <row r="394" spans="3:11" x14ac:dyDescent="0.3">
      <c r="C394" s="16" t="s">
        <v>6</v>
      </c>
      <c r="D394" s="12" t="s">
        <v>802</v>
      </c>
      <c r="E394" s="15" t="s">
        <v>993</v>
      </c>
      <c r="F394" s="19" t="s">
        <v>996</v>
      </c>
      <c r="G394" s="19">
        <v>4</v>
      </c>
      <c r="H394" s="19">
        <v>1</v>
      </c>
      <c r="I394" s="19"/>
      <c r="J394" s="20">
        <v>1</v>
      </c>
      <c r="K394" s="23" t="str">
        <f>IFERROR(VLOOKUP(Table10[[#This Row],[CAS NO.]],TRI!$A$2:$C$10,3,FALSE),"")</f>
        <v/>
      </c>
    </row>
    <row r="395" spans="3:11" x14ac:dyDescent="0.3">
      <c r="C395" s="16" t="s">
        <v>803</v>
      </c>
      <c r="D395" s="12" t="s">
        <v>804</v>
      </c>
      <c r="E395" s="15" t="s">
        <v>14</v>
      </c>
      <c r="F395" s="19" t="s">
        <v>996</v>
      </c>
      <c r="G395" s="19">
        <v>1</v>
      </c>
      <c r="H395" s="19"/>
      <c r="I395" s="19"/>
      <c r="J395" s="20"/>
      <c r="K395" s="23" t="str">
        <f>IFERROR(VLOOKUP(Table10[[#This Row],[CAS NO.]],TRI!$A$2:$C$10,3,FALSE),"")</f>
        <v/>
      </c>
    </row>
    <row r="396" spans="3:11" x14ac:dyDescent="0.3">
      <c r="C396" s="16" t="s">
        <v>805</v>
      </c>
      <c r="D396" s="12" t="s">
        <v>806</v>
      </c>
      <c r="E396" s="15" t="s">
        <v>992</v>
      </c>
      <c r="F396" s="19" t="s">
        <v>996</v>
      </c>
      <c r="G396" s="19">
        <v>3</v>
      </c>
      <c r="H396" s="19"/>
      <c r="I396" s="19"/>
      <c r="J396" s="20"/>
      <c r="K396" s="23" t="str">
        <f>IFERROR(VLOOKUP(Table10[[#This Row],[CAS NO.]],TRI!$A$2:$C$10,3,FALSE),"")</f>
        <v/>
      </c>
    </row>
    <row r="397" spans="3:11" x14ac:dyDescent="0.3">
      <c r="C397" s="16" t="s">
        <v>807</v>
      </c>
      <c r="D397" s="12" t="s">
        <v>808</v>
      </c>
      <c r="E397" s="15" t="s">
        <v>997</v>
      </c>
      <c r="F397" s="19" t="s">
        <v>996</v>
      </c>
      <c r="G397" s="19">
        <v>2</v>
      </c>
      <c r="H397" s="19"/>
      <c r="I397" s="19"/>
      <c r="J397" s="20">
        <v>1</v>
      </c>
      <c r="K397" s="23" t="str">
        <f>IFERROR(VLOOKUP(Table10[[#This Row],[CAS NO.]],TRI!$A$2:$C$10,3,FALSE),"")</f>
        <v/>
      </c>
    </row>
    <row r="398" spans="3:11" x14ac:dyDescent="0.3">
      <c r="C398" s="16" t="s">
        <v>34</v>
      </c>
      <c r="D398" s="12" t="s">
        <v>809</v>
      </c>
      <c r="E398" s="15" t="s">
        <v>997</v>
      </c>
      <c r="F398" s="19" t="s">
        <v>996</v>
      </c>
      <c r="G398" s="19">
        <v>4</v>
      </c>
      <c r="H398" s="19">
        <v>1</v>
      </c>
      <c r="I398" s="19"/>
      <c r="J398" s="20">
        <v>6</v>
      </c>
      <c r="K398" s="23" t="str">
        <f>IFERROR(VLOOKUP(Table10[[#This Row],[CAS NO.]],TRI!$A$2:$C$10,3,FALSE),"")</f>
        <v/>
      </c>
    </row>
    <row r="399" spans="3:11" x14ac:dyDescent="0.3">
      <c r="C399" s="16" t="s">
        <v>901</v>
      </c>
      <c r="D399" s="12" t="s">
        <v>902</v>
      </c>
      <c r="E399" s="15" t="s">
        <v>24</v>
      </c>
      <c r="F399" s="19"/>
      <c r="G399" s="19"/>
      <c r="H399" s="19"/>
      <c r="I399" s="19"/>
      <c r="J399" s="20">
        <v>4</v>
      </c>
      <c r="K399" s="23" t="str">
        <f>IFERROR(VLOOKUP(Table10[[#This Row],[CAS NO.]],TRI!$A$2:$C$10,3,FALSE),"")</f>
        <v/>
      </c>
    </row>
    <row r="400" spans="3:11" x14ac:dyDescent="0.3">
      <c r="C400" s="16" t="s">
        <v>7</v>
      </c>
      <c r="D400" s="12" t="s">
        <v>812</v>
      </c>
      <c r="E400" s="15" t="s">
        <v>993</v>
      </c>
      <c r="F400" s="19" t="s">
        <v>996</v>
      </c>
      <c r="G400" s="19">
        <v>5</v>
      </c>
      <c r="H400" s="19">
        <v>1</v>
      </c>
      <c r="I400" s="19"/>
      <c r="J400" s="20">
        <v>2</v>
      </c>
      <c r="K400" s="23" t="str">
        <f>IFERROR(VLOOKUP(Table10[[#This Row],[CAS NO.]],TRI!$A$2:$C$10,3,FALSE),"")</f>
        <v/>
      </c>
    </row>
    <row r="401" spans="3:11" x14ac:dyDescent="0.3">
      <c r="C401" s="16" t="s">
        <v>813</v>
      </c>
      <c r="D401" s="12" t="s">
        <v>814</v>
      </c>
      <c r="E401" s="15" t="s">
        <v>14</v>
      </c>
      <c r="F401" s="19" t="s">
        <v>996</v>
      </c>
      <c r="G401" s="19">
        <v>0</v>
      </c>
      <c r="H401" s="19"/>
      <c r="I401" s="19"/>
      <c r="J401" s="20"/>
      <c r="K401" s="23" t="str">
        <f>IFERROR(VLOOKUP(Table10[[#This Row],[CAS NO.]],TRI!$A$2:$C$10,3,FALSE),"")</f>
        <v/>
      </c>
    </row>
    <row r="402" spans="3:11" x14ac:dyDescent="0.3">
      <c r="C402" s="16" t="s">
        <v>815</v>
      </c>
      <c r="D402" s="12" t="s">
        <v>816</v>
      </c>
      <c r="E402" s="15" t="s">
        <v>24</v>
      </c>
      <c r="F402" s="19" t="s">
        <v>996</v>
      </c>
      <c r="G402" s="19">
        <v>2</v>
      </c>
      <c r="H402" s="19"/>
      <c r="I402" s="19"/>
      <c r="J402" s="20">
        <v>3</v>
      </c>
      <c r="K402" s="23" t="str">
        <f>IFERROR(VLOOKUP(Table10[[#This Row],[CAS NO.]],TRI!$A$2:$C$10,3,FALSE),"")</f>
        <v/>
      </c>
    </row>
    <row r="403" spans="3:11" x14ac:dyDescent="0.3">
      <c r="C403" s="16" t="s">
        <v>300</v>
      </c>
      <c r="D403" s="12" t="s">
        <v>301</v>
      </c>
      <c r="E403" s="15" t="s">
        <v>992</v>
      </c>
      <c r="F403" s="19"/>
      <c r="G403" s="19">
        <v>1</v>
      </c>
      <c r="H403" s="19"/>
      <c r="I403" s="19"/>
      <c r="J403" s="20"/>
      <c r="K403" s="23" t="str">
        <f>IFERROR(VLOOKUP(Table10[[#This Row],[CAS NO.]],TRI!$A$2:$C$10,3,FALSE),"")</f>
        <v/>
      </c>
    </row>
    <row r="404" spans="3:11" x14ac:dyDescent="0.3">
      <c r="C404" s="16" t="s">
        <v>228</v>
      </c>
      <c r="D404" s="12" t="s">
        <v>229</v>
      </c>
      <c r="E404" s="15" t="s">
        <v>24</v>
      </c>
      <c r="F404" s="19"/>
      <c r="G404" s="19">
        <v>1</v>
      </c>
      <c r="H404" s="19"/>
      <c r="I404" s="19"/>
      <c r="J404" s="20"/>
      <c r="K404" s="23" t="str">
        <f>IFERROR(VLOOKUP(Table10[[#This Row],[CAS NO.]],TRI!$A$2:$C$10,3,FALSE),"")</f>
        <v/>
      </c>
    </row>
    <row r="405" spans="3:11" x14ac:dyDescent="0.3">
      <c r="C405" s="16" t="s">
        <v>895</v>
      </c>
      <c r="D405" s="12" t="s">
        <v>896</v>
      </c>
      <c r="E405" s="15" t="s">
        <v>992</v>
      </c>
      <c r="F405" s="19" t="s">
        <v>995</v>
      </c>
      <c r="G405" s="19"/>
      <c r="H405" s="19"/>
      <c r="I405" s="19"/>
      <c r="J405" s="20"/>
      <c r="K405" s="23" t="str">
        <f>IFERROR(VLOOKUP(Table10[[#This Row],[CAS NO.]],TRI!$A$2:$C$10,3,FALSE),"")</f>
        <v/>
      </c>
    </row>
    <row r="406" spans="3:11" x14ac:dyDescent="0.3">
      <c r="C406" s="16" t="s">
        <v>310</v>
      </c>
      <c r="D406" s="12" t="s">
        <v>311</v>
      </c>
      <c r="E406" s="15" t="s">
        <v>992</v>
      </c>
      <c r="F406" s="19"/>
      <c r="G406" s="19">
        <v>1</v>
      </c>
      <c r="H406" s="19"/>
      <c r="I406" s="19"/>
      <c r="J406" s="20"/>
      <c r="K406" s="23" t="str">
        <f>IFERROR(VLOOKUP(Table10[[#This Row],[CAS NO.]],TRI!$A$2:$C$10,3,FALSE),"")</f>
        <v/>
      </c>
    </row>
    <row r="407" spans="3:11" x14ac:dyDescent="0.3">
      <c r="C407" s="16" t="s">
        <v>825</v>
      </c>
      <c r="D407" s="12" t="s">
        <v>826</v>
      </c>
      <c r="E407" s="15" t="s">
        <v>18</v>
      </c>
      <c r="F407" s="19" t="s">
        <v>995</v>
      </c>
      <c r="G407" s="19">
        <v>1</v>
      </c>
      <c r="H407" s="19"/>
      <c r="I407" s="19"/>
      <c r="J407" s="20">
        <v>1</v>
      </c>
      <c r="K407" s="23" t="str">
        <f>IFERROR(VLOOKUP(Table10[[#This Row],[CAS NO.]],TRI!$A$2:$C$10,3,FALSE),"")</f>
        <v/>
      </c>
    </row>
    <row r="408" spans="3:11" x14ac:dyDescent="0.3">
      <c r="C408" s="16" t="s">
        <v>353</v>
      </c>
      <c r="D408" s="12" t="s">
        <v>354</v>
      </c>
      <c r="E408" s="15" t="s">
        <v>992</v>
      </c>
      <c r="F408" s="19" t="s">
        <v>995</v>
      </c>
      <c r="G408" s="19">
        <v>1</v>
      </c>
      <c r="H408" s="19"/>
      <c r="I408" s="19"/>
      <c r="J408" s="20"/>
      <c r="K408" s="23" t="str">
        <f>IFERROR(VLOOKUP(Table10[[#This Row],[CAS NO.]],TRI!$A$2:$C$10,3,FALSE),"")</f>
        <v/>
      </c>
    </row>
    <row r="409" spans="3:11" x14ac:dyDescent="0.3">
      <c r="C409" s="16" t="s">
        <v>829</v>
      </c>
      <c r="D409" s="12" t="s">
        <v>830</v>
      </c>
      <c r="E409" s="15" t="s">
        <v>14</v>
      </c>
      <c r="F409" s="19"/>
      <c r="G409" s="19"/>
      <c r="H409" s="19"/>
      <c r="I409" s="19"/>
      <c r="J409" s="20"/>
      <c r="K409" s="23" t="str">
        <f>IFERROR(VLOOKUP(Table10[[#This Row],[CAS NO.]],TRI!$A$2:$C$10,3,FALSE),"")</f>
        <v/>
      </c>
    </row>
    <row r="410" spans="3:11" x14ac:dyDescent="0.3">
      <c r="C410" s="16" t="s">
        <v>910</v>
      </c>
      <c r="D410" s="12" t="s">
        <v>911</v>
      </c>
      <c r="E410" s="15" t="s">
        <v>24</v>
      </c>
      <c r="F410" s="19"/>
      <c r="G410" s="19"/>
      <c r="H410" s="19"/>
      <c r="I410" s="19"/>
      <c r="J410" s="20">
        <v>1</v>
      </c>
      <c r="K410" s="23" t="str">
        <f>IFERROR(VLOOKUP(Table10[[#This Row],[CAS NO.]],TRI!$A$2:$C$10,3,FALSE),"")</f>
        <v/>
      </c>
    </row>
    <row r="411" spans="3:11" x14ac:dyDescent="0.3">
      <c r="C411" s="16" t="s">
        <v>833</v>
      </c>
      <c r="D411" s="12" t="s">
        <v>834</v>
      </c>
      <c r="E411" s="15" t="s">
        <v>14</v>
      </c>
      <c r="F411" s="19"/>
      <c r="G411" s="19">
        <v>1</v>
      </c>
      <c r="H411" s="19"/>
      <c r="I411" s="19"/>
      <c r="J411" s="20"/>
      <c r="K411" s="23" t="str">
        <f>IFERROR(VLOOKUP(Table10[[#This Row],[CAS NO.]],TRI!$A$2:$C$10,3,FALSE),"")</f>
        <v/>
      </c>
    </row>
    <row r="412" spans="3:11" x14ac:dyDescent="0.3">
      <c r="C412" s="16" t="s">
        <v>835</v>
      </c>
      <c r="D412" s="12" t="s">
        <v>836</v>
      </c>
      <c r="E412" s="15" t="s">
        <v>14</v>
      </c>
      <c r="F412" s="19"/>
      <c r="G412" s="19">
        <v>1</v>
      </c>
      <c r="H412" s="19"/>
      <c r="I412" s="19"/>
      <c r="J412" s="20"/>
      <c r="K412" s="23" t="str">
        <f>IFERROR(VLOOKUP(Table10[[#This Row],[CAS NO.]],TRI!$A$2:$C$10,3,FALSE),"")</f>
        <v/>
      </c>
    </row>
    <row r="413" spans="3:11" x14ac:dyDescent="0.3">
      <c r="C413" s="16" t="s">
        <v>837</v>
      </c>
      <c r="D413" s="12" t="s">
        <v>838</v>
      </c>
      <c r="E413" s="15" t="s">
        <v>14</v>
      </c>
      <c r="F413" s="19"/>
      <c r="G413" s="19">
        <v>1</v>
      </c>
      <c r="H413" s="19"/>
      <c r="I413" s="19"/>
      <c r="J413" s="20"/>
      <c r="K413" s="23" t="str">
        <f>IFERROR(VLOOKUP(Table10[[#This Row],[CAS NO.]],TRI!$A$2:$C$10,3,FALSE),"")</f>
        <v/>
      </c>
    </row>
    <row r="414" spans="3:11" x14ac:dyDescent="0.3">
      <c r="C414" s="16" t="s">
        <v>839</v>
      </c>
      <c r="D414" s="12" t="s">
        <v>840</v>
      </c>
      <c r="E414" s="15" t="s">
        <v>14</v>
      </c>
      <c r="F414" s="19"/>
      <c r="G414" s="19">
        <v>1</v>
      </c>
      <c r="H414" s="19"/>
      <c r="I414" s="19"/>
      <c r="J414" s="20"/>
      <c r="K414" s="23" t="str">
        <f>IFERROR(VLOOKUP(Table10[[#This Row],[CAS NO.]],TRI!$A$2:$C$10,3,FALSE),"")</f>
        <v/>
      </c>
    </row>
    <row r="415" spans="3:11" x14ac:dyDescent="0.3">
      <c r="C415" s="16" t="s">
        <v>841</v>
      </c>
      <c r="D415" s="12" t="s">
        <v>842</v>
      </c>
      <c r="E415" s="15" t="s">
        <v>14</v>
      </c>
      <c r="F415" s="19"/>
      <c r="G415" s="19"/>
      <c r="H415" s="19"/>
      <c r="I415" s="19"/>
      <c r="J415" s="20"/>
      <c r="K415" s="23" t="str">
        <f>IFERROR(VLOOKUP(Table10[[#This Row],[CAS NO.]],TRI!$A$2:$C$10,3,FALSE),"")</f>
        <v/>
      </c>
    </row>
    <row r="416" spans="3:11" x14ac:dyDescent="0.3">
      <c r="C416" s="16" t="s">
        <v>286</v>
      </c>
      <c r="D416" s="12" t="s">
        <v>287</v>
      </c>
      <c r="E416" s="15" t="s">
        <v>3</v>
      </c>
      <c r="F416" s="19"/>
      <c r="G416" s="19">
        <v>1</v>
      </c>
      <c r="H416" s="19"/>
      <c r="I416" s="19"/>
      <c r="J416" s="20"/>
      <c r="K416" s="23" t="str">
        <f>IFERROR(VLOOKUP(Table10[[#This Row],[CAS NO.]],TRI!$A$2:$C$10,3,FALSE),"")</f>
        <v/>
      </c>
    </row>
    <row r="417" spans="3:11" x14ac:dyDescent="0.3">
      <c r="C417" s="16" t="s">
        <v>288</v>
      </c>
      <c r="D417" s="12" t="s">
        <v>289</v>
      </c>
      <c r="E417" s="15" t="s">
        <v>3</v>
      </c>
      <c r="F417" s="19"/>
      <c r="G417" s="19">
        <v>1</v>
      </c>
      <c r="H417" s="19"/>
      <c r="I417" s="19"/>
      <c r="J417" s="20"/>
      <c r="K417" s="23" t="str">
        <f>IFERROR(VLOOKUP(Table10[[#This Row],[CAS NO.]],TRI!$A$2:$C$10,3,FALSE),"")</f>
        <v/>
      </c>
    </row>
    <row r="418" spans="3:11" x14ac:dyDescent="0.3">
      <c r="C418" s="16" t="s">
        <v>298</v>
      </c>
      <c r="D418" s="12" t="s">
        <v>299</v>
      </c>
      <c r="E418" s="15" t="s">
        <v>3</v>
      </c>
      <c r="F418" s="19"/>
      <c r="G418" s="19">
        <v>1</v>
      </c>
      <c r="H418" s="19"/>
      <c r="I418" s="19"/>
      <c r="J418" s="20"/>
      <c r="K418" s="23" t="str">
        <f>IFERROR(VLOOKUP(Table10[[#This Row],[CAS NO.]],TRI!$A$2:$C$10,3,FALSE),"")</f>
        <v/>
      </c>
    </row>
    <row r="419" spans="3:11" x14ac:dyDescent="0.3">
      <c r="C419" s="16" t="s">
        <v>8</v>
      </c>
      <c r="D419" s="12" t="s">
        <v>847</v>
      </c>
      <c r="E419" s="15" t="s">
        <v>993</v>
      </c>
      <c r="F419" s="19" t="s">
        <v>996</v>
      </c>
      <c r="G419" s="19">
        <v>2</v>
      </c>
      <c r="H419" s="19">
        <v>1</v>
      </c>
      <c r="I419" s="19"/>
      <c r="J419" s="20"/>
      <c r="K419" s="23" t="str">
        <f>IFERROR(VLOOKUP(Table10[[#This Row],[CAS NO.]],TRI!$A$2:$C$10,3,FALSE),"")</f>
        <v/>
      </c>
    </row>
    <row r="420" spans="3:11" x14ac:dyDescent="0.3">
      <c r="C420" s="16" t="s">
        <v>9</v>
      </c>
      <c r="D420" s="12" t="s">
        <v>848</v>
      </c>
      <c r="E420" s="15" t="s">
        <v>993</v>
      </c>
      <c r="F420" s="19" t="s">
        <v>996</v>
      </c>
      <c r="G420" s="19">
        <v>2</v>
      </c>
      <c r="H420" s="19">
        <v>1</v>
      </c>
      <c r="I420" s="19"/>
      <c r="J420" s="20"/>
      <c r="K420" s="23" t="str">
        <f>IFERROR(VLOOKUP(Table10[[#This Row],[CAS NO.]],TRI!$A$2:$C$10,3,FALSE),"")</f>
        <v/>
      </c>
    </row>
    <row r="421" spans="3:11" x14ac:dyDescent="0.3">
      <c r="C421" s="16" t="s">
        <v>230</v>
      </c>
      <c r="D421" s="12" t="s">
        <v>231</v>
      </c>
      <c r="E421" s="15" t="s">
        <v>24</v>
      </c>
      <c r="F421" s="19"/>
      <c r="G421" s="19">
        <v>1</v>
      </c>
      <c r="H421" s="19"/>
      <c r="I421" s="19"/>
      <c r="J421" s="20">
        <v>21</v>
      </c>
      <c r="K421" s="23" t="str">
        <f>IFERROR(VLOOKUP(Table10[[#This Row],[CAS NO.]],TRI!$A$2:$C$10,3,FALSE),"")</f>
        <v/>
      </c>
    </row>
    <row r="422" spans="3:11" x14ac:dyDescent="0.3">
      <c r="C422" s="16" t="s">
        <v>232</v>
      </c>
      <c r="D422" s="12" t="s">
        <v>233</v>
      </c>
      <c r="E422" s="15" t="s">
        <v>24</v>
      </c>
      <c r="F422" s="19"/>
      <c r="G422" s="19">
        <v>1</v>
      </c>
      <c r="H422" s="19"/>
      <c r="I422" s="19"/>
      <c r="J422" s="20"/>
      <c r="K422" s="23" t="str">
        <f>IFERROR(VLOOKUP(Table10[[#This Row],[CAS NO.]],TRI!$A$2:$C$10,3,FALSE),"")</f>
        <v/>
      </c>
    </row>
    <row r="423" spans="3:11" x14ac:dyDescent="0.3">
      <c r="C423" s="16" t="s">
        <v>853</v>
      </c>
      <c r="D423" s="12" t="s">
        <v>854</v>
      </c>
      <c r="E423" s="15" t="s">
        <v>993</v>
      </c>
      <c r="F423" s="19" t="s">
        <v>996</v>
      </c>
      <c r="G423" s="19">
        <v>3</v>
      </c>
      <c r="H423" s="19"/>
      <c r="I423" s="19"/>
      <c r="J423" s="20">
        <v>1</v>
      </c>
      <c r="K423" s="23" t="str">
        <f>IFERROR(VLOOKUP(Table10[[#This Row],[CAS NO.]],TRI!$A$2:$C$10,3,FALSE),"")</f>
        <v/>
      </c>
    </row>
    <row r="424" spans="3:11" x14ac:dyDescent="0.3">
      <c r="C424" s="16" t="s">
        <v>855</v>
      </c>
      <c r="D424" s="12" t="s">
        <v>856</v>
      </c>
      <c r="E424" s="15" t="s">
        <v>24</v>
      </c>
      <c r="F424" s="19" t="s">
        <v>996</v>
      </c>
      <c r="G424" s="19">
        <v>2</v>
      </c>
      <c r="H424" s="19"/>
      <c r="I424" s="19"/>
      <c r="J424" s="20">
        <v>5</v>
      </c>
      <c r="K424" s="23" t="str">
        <f>IFERROR(VLOOKUP(Table10[[#This Row],[CAS NO.]],TRI!$A$2:$C$10,3,FALSE),"")</f>
        <v/>
      </c>
    </row>
    <row r="425" spans="3:11" x14ac:dyDescent="0.3">
      <c r="C425" s="16" t="s">
        <v>946</v>
      </c>
      <c r="D425" s="12" t="s">
        <v>947</v>
      </c>
      <c r="E425" s="15" t="s">
        <v>993</v>
      </c>
      <c r="F425" s="19" t="s">
        <v>995</v>
      </c>
      <c r="G425" s="19"/>
      <c r="H425" s="19"/>
      <c r="I425" s="19"/>
      <c r="J425" s="20">
        <v>1</v>
      </c>
      <c r="K425" s="23" t="str">
        <f>IFERROR(VLOOKUP(Table10[[#This Row],[CAS NO.]],TRI!$A$2:$C$10,3,FALSE),"")</f>
        <v/>
      </c>
    </row>
    <row r="426" spans="3:11" x14ac:dyDescent="0.3">
      <c r="C426" s="16" t="s">
        <v>234</v>
      </c>
      <c r="D426" s="12" t="s">
        <v>235</v>
      </c>
      <c r="E426" s="15" t="s">
        <v>24</v>
      </c>
      <c r="F426" s="19"/>
      <c r="G426" s="19">
        <v>1</v>
      </c>
      <c r="H426" s="19"/>
      <c r="I426" s="19"/>
      <c r="J426" s="20"/>
      <c r="K426" s="23" t="str">
        <f>IFERROR(VLOOKUP(Table10[[#This Row],[CAS NO.]],TRI!$A$2:$C$10,3,FALSE),"")</f>
        <v/>
      </c>
    </row>
    <row r="427" spans="3:11" x14ac:dyDescent="0.3">
      <c r="C427" s="16" t="s">
        <v>861</v>
      </c>
      <c r="D427" s="12" t="s">
        <v>862</v>
      </c>
      <c r="E427" s="15" t="s">
        <v>14</v>
      </c>
      <c r="F427" s="19"/>
      <c r="G427" s="19">
        <v>1</v>
      </c>
      <c r="H427" s="19"/>
      <c r="I427" s="19"/>
      <c r="J427" s="20"/>
      <c r="K427" s="23" t="str">
        <f>IFERROR(VLOOKUP(Table10[[#This Row],[CAS NO.]],TRI!$A$2:$C$10,3,FALSE),"")</f>
        <v/>
      </c>
    </row>
    <row r="428" spans="3:11" x14ac:dyDescent="0.3">
      <c r="C428" s="16" t="s">
        <v>863</v>
      </c>
      <c r="D428" s="12" t="s">
        <v>864</v>
      </c>
      <c r="E428" s="15" t="s">
        <v>14</v>
      </c>
      <c r="F428" s="19"/>
      <c r="G428" s="19"/>
      <c r="H428" s="19"/>
      <c r="I428" s="19"/>
      <c r="J428" s="20"/>
      <c r="K428" s="23" t="str">
        <f>IFERROR(VLOOKUP(Table10[[#This Row],[CAS NO.]],TRI!$A$2:$C$10,3,FALSE),"")</f>
        <v/>
      </c>
    </row>
    <row r="429" spans="3:11" x14ac:dyDescent="0.3">
      <c r="C429" s="16" t="s">
        <v>865</v>
      </c>
      <c r="D429" s="12" t="s">
        <v>866</v>
      </c>
      <c r="E429" s="15" t="s">
        <v>14</v>
      </c>
      <c r="F429" s="19"/>
      <c r="G429" s="19"/>
      <c r="H429" s="19"/>
      <c r="I429" s="19"/>
      <c r="J429" s="20"/>
      <c r="K429" s="23" t="str">
        <f>IFERROR(VLOOKUP(Table10[[#This Row],[CAS NO.]],TRI!$A$2:$C$10,3,FALSE),"")</f>
        <v/>
      </c>
    </row>
    <row r="430" spans="3:11" x14ac:dyDescent="0.3">
      <c r="C430" s="16" t="s">
        <v>867</v>
      </c>
      <c r="D430" s="12" t="s">
        <v>868</v>
      </c>
      <c r="E430" s="15" t="s">
        <v>14</v>
      </c>
      <c r="F430" s="19"/>
      <c r="G430" s="19"/>
      <c r="H430" s="19"/>
      <c r="I430" s="19"/>
      <c r="J430" s="20"/>
      <c r="K430" s="23" t="str">
        <f>IFERROR(VLOOKUP(Table10[[#This Row],[CAS NO.]],TRI!$A$2:$C$10,3,FALSE),"")</f>
        <v/>
      </c>
    </row>
    <row r="431" spans="3:11" x14ac:dyDescent="0.3">
      <c r="C431" s="16" t="s">
        <v>869</v>
      </c>
      <c r="D431" s="12" t="s">
        <v>870</v>
      </c>
      <c r="E431" s="15" t="s">
        <v>14</v>
      </c>
      <c r="F431" s="19"/>
      <c r="G431" s="19"/>
      <c r="H431" s="19"/>
      <c r="I431" s="19"/>
      <c r="J431" s="20"/>
      <c r="K431" s="23" t="str">
        <f>IFERROR(VLOOKUP(Table10[[#This Row],[CAS NO.]],TRI!$A$2:$C$10,3,FALSE),"")</f>
        <v/>
      </c>
    </row>
    <row r="432" spans="3:11" x14ac:dyDescent="0.3">
      <c r="C432" s="16" t="s">
        <v>871</v>
      </c>
      <c r="D432" s="12" t="s">
        <v>872</v>
      </c>
      <c r="E432" s="15" t="s">
        <v>18</v>
      </c>
      <c r="F432" s="19"/>
      <c r="G432" s="19"/>
      <c r="H432" s="19"/>
      <c r="I432" s="19"/>
      <c r="J432" s="20">
        <v>1</v>
      </c>
      <c r="K432" s="23" t="str">
        <f>IFERROR(VLOOKUP(Table10[[#This Row],[CAS NO.]],TRI!$A$2:$C$10,3,FALSE),"")</f>
        <v/>
      </c>
    </row>
    <row r="433" spans="3:11" x14ac:dyDescent="0.3">
      <c r="C433" s="16" t="s">
        <v>381</v>
      </c>
      <c r="D433" s="12" t="s">
        <v>382</v>
      </c>
      <c r="E433" s="15" t="s">
        <v>992</v>
      </c>
      <c r="F433" s="19"/>
      <c r="G433" s="19">
        <v>2</v>
      </c>
      <c r="H433" s="19"/>
      <c r="I433" s="19"/>
      <c r="J433" s="20"/>
      <c r="K433" s="23" t="str">
        <f>IFERROR(VLOOKUP(Table10[[#This Row],[CAS NO.]],TRI!$A$2:$C$10,3,FALSE),"")</f>
        <v/>
      </c>
    </row>
    <row r="434" spans="3:11" x14ac:dyDescent="0.3">
      <c r="C434" s="16" t="s">
        <v>210</v>
      </c>
      <c r="D434" s="12" t="s">
        <v>211</v>
      </c>
      <c r="E434" s="15" t="s">
        <v>993</v>
      </c>
      <c r="F434" s="19" t="s">
        <v>995</v>
      </c>
      <c r="G434" s="19">
        <v>1</v>
      </c>
      <c r="H434" s="19"/>
      <c r="I434" s="19"/>
      <c r="J434" s="20">
        <v>1</v>
      </c>
      <c r="K434" s="23" t="str">
        <f>IFERROR(VLOOKUP(Table10[[#This Row],[CAS NO.]],TRI!$A$2:$C$10,3,FALSE),"")</f>
        <v/>
      </c>
    </row>
    <row r="435" spans="3:11" x14ac:dyDescent="0.3">
      <c r="C435" s="16" t="s">
        <v>877</v>
      </c>
      <c r="D435" s="12" t="s">
        <v>878</v>
      </c>
      <c r="E435" s="15" t="s">
        <v>21</v>
      </c>
      <c r="F435" s="19"/>
      <c r="G435" s="19"/>
      <c r="H435" s="19"/>
      <c r="I435" s="19"/>
      <c r="J435" s="20"/>
      <c r="K435" s="23" t="str">
        <f>IFERROR(VLOOKUP(Table10[[#This Row],[CAS NO.]],TRI!$A$2:$C$10,3,FALSE),"")</f>
        <v/>
      </c>
    </row>
    <row r="436" spans="3:11" x14ac:dyDescent="0.3">
      <c r="C436" s="16" t="s">
        <v>385</v>
      </c>
      <c r="D436" s="12" t="s">
        <v>386</v>
      </c>
      <c r="E436" s="15" t="s">
        <v>992</v>
      </c>
      <c r="F436" s="19"/>
      <c r="G436" s="19">
        <v>1</v>
      </c>
      <c r="H436" s="19"/>
      <c r="I436" s="19"/>
      <c r="J436" s="20">
        <v>2</v>
      </c>
      <c r="K436" s="23" t="str">
        <f>IFERROR(VLOOKUP(Table10[[#This Row],[CAS NO.]],TRI!$A$2:$C$10,3,FALSE),"")</f>
        <v/>
      </c>
    </row>
    <row r="437" spans="3:11" x14ac:dyDescent="0.3">
      <c r="C437" s="16" t="s">
        <v>881</v>
      </c>
      <c r="D437" s="12" t="s">
        <v>882</v>
      </c>
      <c r="E437" s="15" t="s">
        <v>994</v>
      </c>
      <c r="F437" s="19" t="s">
        <v>996</v>
      </c>
      <c r="G437" s="19">
        <v>2</v>
      </c>
      <c r="H437" s="19"/>
      <c r="I437" s="19"/>
      <c r="J437" s="20"/>
      <c r="K437" s="23" t="str">
        <f>IFERROR(VLOOKUP(Table10[[#This Row],[CAS NO.]],TRI!$A$2:$C$10,3,FALSE),"")</f>
        <v/>
      </c>
    </row>
    <row r="438" spans="3:11" x14ac:dyDescent="0.3">
      <c r="C438" s="16" t="s">
        <v>883</v>
      </c>
      <c r="D438" s="12" t="s">
        <v>884</v>
      </c>
      <c r="E438" s="15" t="s">
        <v>997</v>
      </c>
      <c r="F438" s="19" t="s">
        <v>995</v>
      </c>
      <c r="G438" s="19"/>
      <c r="H438" s="19"/>
      <c r="I438" s="19"/>
      <c r="J438" s="20">
        <v>1</v>
      </c>
      <c r="K438" s="23" t="str">
        <f>IFERROR(VLOOKUP(Table10[[#This Row],[CAS NO.]],TRI!$A$2:$C$10,3,FALSE),"")</f>
        <v/>
      </c>
    </row>
    <row r="439" spans="3:11" x14ac:dyDescent="0.3">
      <c r="C439" s="16" t="s">
        <v>885</v>
      </c>
      <c r="D439" s="12" t="s">
        <v>886</v>
      </c>
      <c r="E439" s="15" t="s">
        <v>36</v>
      </c>
      <c r="F439" s="19"/>
      <c r="G439" s="19"/>
      <c r="H439" s="19"/>
      <c r="I439" s="19"/>
      <c r="J439" s="20">
        <v>1</v>
      </c>
      <c r="K439" s="23" t="str">
        <f>IFERROR(VLOOKUP(Table10[[#This Row],[CAS NO.]],TRI!$A$2:$C$10,3,FALSE),"")</f>
        <v/>
      </c>
    </row>
    <row r="440" spans="3:11" x14ac:dyDescent="0.3">
      <c r="C440" s="16" t="s">
        <v>978</v>
      </c>
      <c r="D440" s="12" t="s">
        <v>979</v>
      </c>
      <c r="E440" s="15" t="s">
        <v>993</v>
      </c>
      <c r="F440" s="19"/>
      <c r="G440" s="19"/>
      <c r="H440" s="19"/>
      <c r="I440" s="19"/>
      <c r="J440" s="20"/>
      <c r="K440" s="23" t="str">
        <f>IFERROR(VLOOKUP(Table10[[#This Row],[CAS NO.]],TRI!$A$2:$C$10,3,FALSE),"")</f>
        <v/>
      </c>
    </row>
    <row r="441" spans="3:11" x14ac:dyDescent="0.3">
      <c r="C441" s="16" t="s">
        <v>28</v>
      </c>
      <c r="D441" s="12" t="s">
        <v>889</v>
      </c>
      <c r="E441" s="15" t="s">
        <v>992</v>
      </c>
      <c r="F441" s="19" t="s">
        <v>996</v>
      </c>
      <c r="G441" s="19">
        <v>3</v>
      </c>
      <c r="H441" s="19">
        <v>1</v>
      </c>
      <c r="I441" s="19"/>
      <c r="J441" s="20"/>
      <c r="K441" s="23" t="str">
        <f>IFERROR(VLOOKUP(Table10[[#This Row],[CAS NO.]],TRI!$A$2:$C$10,3,FALSE),"")</f>
        <v/>
      </c>
    </row>
    <row r="442" spans="3:11" x14ac:dyDescent="0.3">
      <c r="C442" s="16" t="s">
        <v>890</v>
      </c>
      <c r="D442" s="12" t="s">
        <v>891</v>
      </c>
      <c r="E442" s="15" t="s">
        <v>992</v>
      </c>
      <c r="F442" s="19" t="s">
        <v>996</v>
      </c>
      <c r="G442" s="19">
        <v>3</v>
      </c>
      <c r="H442" s="19"/>
      <c r="I442" s="19"/>
      <c r="J442" s="20"/>
      <c r="K442" s="23" t="str">
        <f>IFERROR(VLOOKUP(Table10[[#This Row],[CAS NO.]],TRI!$A$2:$C$10,3,FALSE),"")</f>
        <v/>
      </c>
    </row>
    <row r="443" spans="3:11" x14ac:dyDescent="0.3">
      <c r="C443" s="16" t="s">
        <v>892</v>
      </c>
      <c r="D443" s="12" t="s">
        <v>893</v>
      </c>
      <c r="E443" s="15" t="s">
        <v>14</v>
      </c>
      <c r="F443" s="19"/>
      <c r="G443" s="19">
        <v>1</v>
      </c>
      <c r="H443" s="19"/>
      <c r="I443" s="19"/>
      <c r="J443" s="20"/>
      <c r="K443" s="23" t="str">
        <f>IFERROR(VLOOKUP(Table10[[#This Row],[CAS NO.]],TRI!$A$2:$C$10,3,FALSE),"")</f>
        <v/>
      </c>
    </row>
    <row r="444" spans="3:11" x14ac:dyDescent="0.3">
      <c r="C444" s="16" t="s">
        <v>2</v>
      </c>
      <c r="D444" s="12" t="s">
        <v>894</v>
      </c>
      <c r="E444" s="15" t="s">
        <v>3</v>
      </c>
      <c r="F444" s="19" t="s">
        <v>996</v>
      </c>
      <c r="G444" s="19">
        <v>5</v>
      </c>
      <c r="H444" s="19">
        <v>1</v>
      </c>
      <c r="I444" s="19"/>
      <c r="J444" s="20">
        <v>2</v>
      </c>
      <c r="K444" s="23" t="str">
        <f>IFERROR(VLOOKUP(Table10[[#This Row],[CAS NO.]],TRI!$A$2:$C$10,3,FALSE),"")</f>
        <v>Y</v>
      </c>
    </row>
    <row r="445" spans="3:11" x14ac:dyDescent="0.3">
      <c r="C445" s="16" t="s">
        <v>389</v>
      </c>
      <c r="D445" s="12" t="s">
        <v>390</v>
      </c>
      <c r="E445" s="15" t="s">
        <v>992</v>
      </c>
      <c r="F445" s="19" t="s">
        <v>995</v>
      </c>
      <c r="G445" s="19">
        <v>2</v>
      </c>
      <c r="H445" s="19"/>
      <c r="I445" s="19"/>
      <c r="J445" s="20"/>
      <c r="K445" s="23" t="str">
        <f>IFERROR(VLOOKUP(Table10[[#This Row],[CAS NO.]],TRI!$A$2:$C$10,3,FALSE),"")</f>
        <v/>
      </c>
    </row>
    <row r="446" spans="3:11" x14ac:dyDescent="0.3">
      <c r="C446" s="16" t="s">
        <v>897</v>
      </c>
      <c r="D446" s="12" t="s">
        <v>898</v>
      </c>
      <c r="E446" s="15" t="s">
        <v>993</v>
      </c>
      <c r="F446" s="19" t="s">
        <v>996</v>
      </c>
      <c r="G446" s="19">
        <v>4</v>
      </c>
      <c r="H446" s="19"/>
      <c r="I446" s="19"/>
      <c r="J446" s="20"/>
      <c r="K446" s="23" t="str">
        <f>IFERROR(VLOOKUP(Table10[[#This Row],[CAS NO.]],TRI!$A$2:$C$10,3,FALSE),"")</f>
        <v/>
      </c>
    </row>
    <row r="447" spans="3:11" x14ac:dyDescent="0.3">
      <c r="C447" s="16" t="s">
        <v>899</v>
      </c>
      <c r="D447" s="12" t="s">
        <v>900</v>
      </c>
      <c r="E447" s="15" t="s">
        <v>14</v>
      </c>
      <c r="F447" s="19"/>
      <c r="G447" s="19"/>
      <c r="H447" s="19"/>
      <c r="I447" s="19"/>
      <c r="J447" s="20"/>
      <c r="K447" s="23" t="str">
        <f>IFERROR(VLOOKUP(Table10[[#This Row],[CAS NO.]],TRI!$A$2:$C$10,3,FALSE),"")</f>
        <v/>
      </c>
    </row>
    <row r="448" spans="3:11" x14ac:dyDescent="0.3">
      <c r="C448" s="16" t="s">
        <v>933</v>
      </c>
      <c r="D448" s="12" t="s">
        <v>934</v>
      </c>
      <c r="E448" s="15" t="s">
        <v>24</v>
      </c>
      <c r="F448" s="19"/>
      <c r="G448" s="19"/>
      <c r="H448" s="19"/>
      <c r="I448" s="19"/>
      <c r="J448" s="20"/>
      <c r="K448" s="23" t="str">
        <f>IFERROR(VLOOKUP(Table10[[#This Row],[CAS NO.]],TRI!$A$2:$C$10,3,FALSE),"")</f>
        <v/>
      </c>
    </row>
    <row r="449" spans="3:11" x14ac:dyDescent="0.3">
      <c r="C449" s="16" t="s">
        <v>17</v>
      </c>
      <c r="D449" s="12" t="s">
        <v>903</v>
      </c>
      <c r="E449" s="15" t="s">
        <v>18</v>
      </c>
      <c r="F449" s="19" t="s">
        <v>996</v>
      </c>
      <c r="G449" s="19">
        <v>4</v>
      </c>
      <c r="H449" s="19">
        <v>1</v>
      </c>
      <c r="I449" s="19" t="s">
        <v>1022</v>
      </c>
      <c r="J449" s="20">
        <v>42</v>
      </c>
      <c r="K449" s="23" t="str">
        <f>IFERROR(VLOOKUP(Table10[[#This Row],[CAS NO.]],TRI!$A$2:$C$10,3,FALSE),"")</f>
        <v>Y</v>
      </c>
    </row>
    <row r="450" spans="3:11" x14ac:dyDescent="0.3">
      <c r="C450" s="16" t="s">
        <v>904</v>
      </c>
      <c r="D450" s="12" t="s">
        <v>905</v>
      </c>
      <c r="E450" s="15" t="s">
        <v>18</v>
      </c>
      <c r="F450" s="19" t="s">
        <v>995</v>
      </c>
      <c r="G450" s="19">
        <v>1</v>
      </c>
      <c r="H450" s="19"/>
      <c r="I450" s="19"/>
      <c r="J450" s="20"/>
      <c r="K450" s="23" t="str">
        <f>IFERROR(VLOOKUP(Table10[[#This Row],[CAS NO.]],TRI!$A$2:$C$10,3,FALSE),"")</f>
        <v/>
      </c>
    </row>
    <row r="451" spans="3:11" x14ac:dyDescent="0.3">
      <c r="C451" s="16" t="s">
        <v>906</v>
      </c>
      <c r="D451" s="12" t="s">
        <v>907</v>
      </c>
      <c r="E451" s="15" t="s">
        <v>997</v>
      </c>
      <c r="F451" s="19"/>
      <c r="G451" s="19"/>
      <c r="H451" s="19"/>
      <c r="I451" s="19"/>
      <c r="J451" s="20"/>
      <c r="K451" s="23" t="str">
        <f>IFERROR(VLOOKUP(Table10[[#This Row],[CAS NO.]],TRI!$A$2:$C$10,3,FALSE),"")</f>
        <v/>
      </c>
    </row>
    <row r="452" spans="3:11" x14ac:dyDescent="0.3">
      <c r="C452" s="16" t="s">
        <v>908</v>
      </c>
      <c r="D452" s="12" t="s">
        <v>909</v>
      </c>
      <c r="E452" s="15" t="s">
        <v>14</v>
      </c>
      <c r="F452" s="19"/>
      <c r="G452" s="19">
        <v>1</v>
      </c>
      <c r="H452" s="19"/>
      <c r="I452" s="19"/>
      <c r="J452" s="20"/>
      <c r="K452" s="23" t="str">
        <f>IFERROR(VLOOKUP(Table10[[#This Row],[CAS NO.]],TRI!$A$2:$C$10,3,FALSE),"")</f>
        <v/>
      </c>
    </row>
    <row r="453" spans="3:11" x14ac:dyDescent="0.3">
      <c r="C453" s="16" t="s">
        <v>247</v>
      </c>
      <c r="D453" s="12" t="s">
        <v>248</v>
      </c>
      <c r="E453" s="15" t="s">
        <v>24</v>
      </c>
      <c r="F453" s="19"/>
      <c r="G453" s="19">
        <v>1</v>
      </c>
      <c r="H453" s="19"/>
      <c r="I453" s="19"/>
      <c r="J453" s="20"/>
      <c r="K453" s="23" t="str">
        <f>IFERROR(VLOOKUP(Table10[[#This Row],[CAS NO.]],TRI!$A$2:$C$10,3,FALSE),"")</f>
        <v/>
      </c>
    </row>
    <row r="454" spans="3:11" x14ac:dyDescent="0.3">
      <c r="C454" s="16" t="s">
        <v>912</v>
      </c>
      <c r="D454" s="12" t="s">
        <v>913</v>
      </c>
      <c r="E454" s="15" t="s">
        <v>14</v>
      </c>
      <c r="F454" s="19"/>
      <c r="G454" s="19"/>
      <c r="H454" s="19"/>
      <c r="I454" s="19"/>
      <c r="J454" s="20"/>
      <c r="K454" s="23" t="str">
        <f>IFERROR(VLOOKUP(Table10[[#This Row],[CAS NO.]],TRI!$A$2:$C$10,3,FALSE),"")</f>
        <v/>
      </c>
    </row>
    <row r="455" spans="3:11" x14ac:dyDescent="0.3">
      <c r="C455" s="16" t="s">
        <v>61</v>
      </c>
      <c r="D455" s="12" t="s">
        <v>62</v>
      </c>
      <c r="E455" s="15" t="s">
        <v>993</v>
      </c>
      <c r="F455" s="19"/>
      <c r="G455" s="19">
        <v>3</v>
      </c>
      <c r="H455" s="19"/>
      <c r="I455" s="19"/>
      <c r="J455" s="20">
        <v>1</v>
      </c>
      <c r="K455" s="23" t="str">
        <f>IFERROR(VLOOKUP(Table10[[#This Row],[CAS NO.]],TRI!$A$2:$C$10,3,FALSE),"")</f>
        <v/>
      </c>
    </row>
    <row r="456" spans="3:11" x14ac:dyDescent="0.3">
      <c r="C456" s="16" t="s">
        <v>916</v>
      </c>
      <c r="D456" s="12" t="s">
        <v>917</v>
      </c>
      <c r="E456" s="15" t="s">
        <v>992</v>
      </c>
      <c r="F456" s="19"/>
      <c r="G456" s="19"/>
      <c r="H456" s="19"/>
      <c r="I456" s="19"/>
      <c r="J456" s="20"/>
      <c r="K456" s="23" t="str">
        <f>IFERROR(VLOOKUP(Table10[[#This Row],[CAS NO.]],TRI!$A$2:$C$10,3,FALSE),"")</f>
        <v/>
      </c>
    </row>
    <row r="457" spans="3:11" x14ac:dyDescent="0.3">
      <c r="C457" s="16" t="s">
        <v>918</v>
      </c>
      <c r="D457" s="12" t="s">
        <v>919</v>
      </c>
      <c r="E457" s="15" t="s">
        <v>14</v>
      </c>
      <c r="F457" s="19"/>
      <c r="G457" s="19">
        <v>1</v>
      </c>
      <c r="H457" s="19"/>
      <c r="I457" s="19"/>
      <c r="J457" s="20"/>
      <c r="K457" s="23" t="str">
        <f>IFERROR(VLOOKUP(Table10[[#This Row],[CAS NO.]],TRI!$A$2:$C$10,3,FALSE),"")</f>
        <v/>
      </c>
    </row>
    <row r="458" spans="3:11" x14ac:dyDescent="0.3">
      <c r="C458" s="16" t="s">
        <v>920</v>
      </c>
      <c r="D458" s="12" t="s">
        <v>921</v>
      </c>
      <c r="E458" s="15" t="s">
        <v>14</v>
      </c>
      <c r="F458" s="19"/>
      <c r="G458" s="19">
        <v>1</v>
      </c>
      <c r="H458" s="19"/>
      <c r="I458" s="19"/>
      <c r="J458" s="20"/>
      <c r="K458" s="23" t="str">
        <f>IFERROR(VLOOKUP(Table10[[#This Row],[CAS NO.]],TRI!$A$2:$C$10,3,FALSE),"")</f>
        <v/>
      </c>
    </row>
    <row r="459" spans="3:11" x14ac:dyDescent="0.3">
      <c r="C459" s="16" t="s">
        <v>402</v>
      </c>
      <c r="D459" s="12" t="s">
        <v>403</v>
      </c>
      <c r="E459" s="15" t="s">
        <v>993</v>
      </c>
      <c r="F459" s="19"/>
      <c r="G459" s="19">
        <v>1</v>
      </c>
      <c r="H459" s="19"/>
      <c r="I459" s="19"/>
      <c r="J459" s="20">
        <v>1</v>
      </c>
      <c r="K459" s="23" t="str">
        <f>IFERROR(VLOOKUP(Table10[[#This Row],[CAS NO.]],TRI!$A$2:$C$10,3,FALSE),"")</f>
        <v/>
      </c>
    </row>
    <row r="460" spans="3:11" x14ac:dyDescent="0.3">
      <c r="C460" s="16" t="s">
        <v>980</v>
      </c>
      <c r="D460" s="12" t="s">
        <v>981</v>
      </c>
      <c r="E460" s="15" t="s">
        <v>993</v>
      </c>
      <c r="F460" s="19"/>
      <c r="G460" s="19"/>
      <c r="H460" s="19"/>
      <c r="I460" s="19"/>
      <c r="J460" s="20"/>
      <c r="K460" s="23" t="str">
        <f>IFERROR(VLOOKUP(Table10[[#This Row],[CAS NO.]],TRI!$A$2:$C$10,3,FALSE),"")</f>
        <v/>
      </c>
    </row>
    <row r="461" spans="3:11" x14ac:dyDescent="0.3">
      <c r="C461" s="16" t="s">
        <v>12</v>
      </c>
      <c r="D461" s="12" t="s">
        <v>926</v>
      </c>
      <c r="E461" s="15" t="s">
        <v>13</v>
      </c>
      <c r="F461" s="19" t="s">
        <v>996</v>
      </c>
      <c r="G461" s="19">
        <v>3</v>
      </c>
      <c r="H461" s="19">
        <v>1</v>
      </c>
      <c r="I461" s="19" t="s">
        <v>1022</v>
      </c>
      <c r="J461" s="20">
        <v>23</v>
      </c>
      <c r="K461" s="23" t="str">
        <f>IFERROR(VLOOKUP(Table10[[#This Row],[CAS NO.]],TRI!$A$2:$C$10,3,FALSE),"")</f>
        <v/>
      </c>
    </row>
    <row r="462" spans="3:11" x14ac:dyDescent="0.3">
      <c r="C462" s="16" t="s">
        <v>857</v>
      </c>
      <c r="D462" s="12" t="s">
        <v>858</v>
      </c>
      <c r="E462" s="15" t="s">
        <v>993</v>
      </c>
      <c r="F462" s="19"/>
      <c r="G462" s="19">
        <v>1</v>
      </c>
      <c r="H462" s="19"/>
      <c r="I462" s="19"/>
      <c r="J462" s="20"/>
      <c r="K462" s="23" t="str">
        <f>IFERROR(VLOOKUP(Table10[[#This Row],[CAS NO.]],TRI!$A$2:$C$10,3,FALSE),"")</f>
        <v/>
      </c>
    </row>
    <row r="463" spans="3:11" x14ac:dyDescent="0.3">
      <c r="C463" s="16" t="s">
        <v>929</v>
      </c>
      <c r="D463" s="12" t="s">
        <v>930</v>
      </c>
      <c r="E463" s="15" t="s">
        <v>13</v>
      </c>
      <c r="F463" s="19" t="s">
        <v>995</v>
      </c>
      <c r="G463" s="19">
        <v>1</v>
      </c>
      <c r="H463" s="19"/>
      <c r="I463" s="19"/>
      <c r="J463" s="20">
        <v>9</v>
      </c>
      <c r="K463" s="23" t="str">
        <f>IFERROR(VLOOKUP(Table10[[#This Row],[CAS NO.]],TRI!$A$2:$C$10,3,FALSE),"")</f>
        <v/>
      </c>
    </row>
    <row r="464" spans="3:11" x14ac:dyDescent="0.3">
      <c r="C464" s="16" t="s">
        <v>65</v>
      </c>
      <c r="D464" s="12" t="s">
        <v>66</v>
      </c>
      <c r="E464" s="15" t="s">
        <v>993</v>
      </c>
      <c r="F464" s="19"/>
      <c r="G464" s="19">
        <v>2</v>
      </c>
      <c r="H464" s="19"/>
      <c r="I464" s="19"/>
      <c r="J464" s="20">
        <v>1</v>
      </c>
      <c r="K464" s="23" t="str">
        <f>IFERROR(VLOOKUP(Table10[[#This Row],[CAS NO.]],TRI!$A$2:$C$10,3,FALSE),"")</f>
        <v/>
      </c>
    </row>
    <row r="465" spans="3:11" x14ac:dyDescent="0.3">
      <c r="C465" s="16" t="s">
        <v>972</v>
      </c>
      <c r="D465" s="12" t="s">
        <v>973</v>
      </c>
      <c r="E465" s="15" t="s">
        <v>24</v>
      </c>
      <c r="F465" s="19"/>
      <c r="G465" s="19"/>
      <c r="H465" s="19"/>
      <c r="I465" s="19"/>
      <c r="J465" s="20"/>
      <c r="K465" s="23" t="str">
        <f>IFERROR(VLOOKUP(Table10[[#This Row],[CAS NO.]],TRI!$A$2:$C$10,3,FALSE),"")</f>
        <v/>
      </c>
    </row>
    <row r="466" spans="3:11" x14ac:dyDescent="0.3">
      <c r="C466" s="16" t="s">
        <v>67</v>
      </c>
      <c r="D466" s="12" t="s">
        <v>68</v>
      </c>
      <c r="E466" s="15" t="s">
        <v>993</v>
      </c>
      <c r="F466" s="19"/>
      <c r="G466" s="19">
        <v>5</v>
      </c>
      <c r="H466" s="19"/>
      <c r="I466" s="19" t="s">
        <v>1022</v>
      </c>
      <c r="J466" s="20">
        <v>1</v>
      </c>
      <c r="K466" s="23" t="str">
        <f>IFERROR(VLOOKUP(Table10[[#This Row],[CAS NO.]],TRI!$A$2:$C$10,3,FALSE),"")</f>
        <v>Y</v>
      </c>
    </row>
    <row r="467" spans="3:11" x14ac:dyDescent="0.3">
      <c r="C467" s="16" t="s">
        <v>10</v>
      </c>
      <c r="D467" s="12" t="s">
        <v>937</v>
      </c>
      <c r="E467" s="15" t="s">
        <v>993</v>
      </c>
      <c r="F467" s="19" t="s">
        <v>996</v>
      </c>
      <c r="G467" s="19">
        <v>5</v>
      </c>
      <c r="H467" s="19">
        <v>1</v>
      </c>
      <c r="I467" s="19"/>
      <c r="J467" s="20">
        <v>4</v>
      </c>
      <c r="K467" s="23" t="str">
        <f>IFERROR(VLOOKUP(Table10[[#This Row],[CAS NO.]],TRI!$A$2:$C$10,3,FALSE),"")</f>
        <v/>
      </c>
    </row>
    <row r="468" spans="3:11" x14ac:dyDescent="0.3">
      <c r="C468" s="16" t="s">
        <v>73</v>
      </c>
      <c r="D468" s="12" t="s">
        <v>74</v>
      </c>
      <c r="E468" s="15" t="s">
        <v>993</v>
      </c>
      <c r="F468" s="19"/>
      <c r="G468" s="19">
        <v>1</v>
      </c>
      <c r="H468" s="19"/>
      <c r="I468" s="19"/>
      <c r="J468" s="20">
        <v>1</v>
      </c>
      <c r="K468" s="23" t="str">
        <f>IFERROR(VLOOKUP(Table10[[#This Row],[CAS NO.]],TRI!$A$2:$C$10,3,FALSE),"")</f>
        <v/>
      </c>
    </row>
    <row r="469" spans="3:11" x14ac:dyDescent="0.3">
      <c r="C469" s="16" t="s">
        <v>875</v>
      </c>
      <c r="D469" s="12" t="s">
        <v>876</v>
      </c>
      <c r="E469" s="15" t="s">
        <v>993</v>
      </c>
      <c r="F469" s="19"/>
      <c r="G469" s="19">
        <v>1</v>
      </c>
      <c r="H469" s="19"/>
      <c r="I469" s="19"/>
      <c r="J469" s="20">
        <v>1</v>
      </c>
      <c r="K469" s="23" t="str">
        <f>IFERROR(VLOOKUP(Table10[[#This Row],[CAS NO.]],TRI!$A$2:$C$10,3,FALSE),"")</f>
        <v/>
      </c>
    </row>
    <row r="470" spans="3:11" x14ac:dyDescent="0.3">
      <c r="C470" s="16" t="s">
        <v>942</v>
      </c>
      <c r="D470" s="12" t="s">
        <v>943</v>
      </c>
      <c r="E470" s="15" t="s">
        <v>22</v>
      </c>
      <c r="F470" s="19"/>
      <c r="G470" s="19"/>
      <c r="H470" s="19"/>
      <c r="I470" s="19"/>
      <c r="J470" s="20"/>
      <c r="K470" s="23" t="str">
        <f>IFERROR(VLOOKUP(Table10[[#This Row],[CAS NO.]],TRI!$A$2:$C$10,3,FALSE),"")</f>
        <v/>
      </c>
    </row>
    <row r="471" spans="3:11" x14ac:dyDescent="0.3">
      <c r="C471" s="16" t="s">
        <v>944</v>
      </c>
      <c r="D471" s="12" t="s">
        <v>945</v>
      </c>
      <c r="E471" s="15" t="s">
        <v>22</v>
      </c>
      <c r="F471" s="19"/>
      <c r="G471" s="19"/>
      <c r="H471" s="19"/>
      <c r="I471" s="19"/>
      <c r="J471" s="20"/>
      <c r="K471" s="23" t="str">
        <f>IFERROR(VLOOKUP(Table10[[#This Row],[CAS NO.]],TRI!$A$2:$C$10,3,FALSE),"")</f>
        <v/>
      </c>
    </row>
    <row r="472" spans="3:11" x14ac:dyDescent="0.3">
      <c r="C472" s="16" t="s">
        <v>887</v>
      </c>
      <c r="D472" s="12" t="s">
        <v>888</v>
      </c>
      <c r="E472" s="15" t="s">
        <v>993</v>
      </c>
      <c r="F472" s="19"/>
      <c r="G472" s="19">
        <v>1</v>
      </c>
      <c r="H472" s="19"/>
      <c r="I472" s="19"/>
      <c r="J472" s="20">
        <v>1</v>
      </c>
      <c r="K472" s="23" t="str">
        <f>IFERROR(VLOOKUP(Table10[[#This Row],[CAS NO.]],TRI!$A$2:$C$10,3,FALSE),"")</f>
        <v/>
      </c>
    </row>
    <row r="473" spans="3:11" x14ac:dyDescent="0.3">
      <c r="C473" s="16" t="s">
        <v>948</v>
      </c>
      <c r="D473" s="12" t="s">
        <v>949</v>
      </c>
      <c r="E473" s="15" t="s">
        <v>997</v>
      </c>
      <c r="F473" s="19"/>
      <c r="G473" s="19"/>
      <c r="H473" s="19"/>
      <c r="I473" s="19"/>
      <c r="J473" s="20"/>
      <c r="K473" s="23" t="str">
        <f>IFERROR(VLOOKUP(Table10[[#This Row],[CAS NO.]],TRI!$A$2:$C$10,3,FALSE),"")</f>
        <v/>
      </c>
    </row>
    <row r="474" spans="3:11" x14ac:dyDescent="0.3">
      <c r="C474" s="16" t="s">
        <v>950</v>
      </c>
      <c r="D474" s="12" t="s">
        <v>951</v>
      </c>
      <c r="E474" s="15" t="s">
        <v>13</v>
      </c>
      <c r="F474" s="19"/>
      <c r="G474" s="19"/>
      <c r="H474" s="19"/>
      <c r="I474" s="19"/>
      <c r="J474" s="20"/>
      <c r="K474" s="23" t="str">
        <f>IFERROR(VLOOKUP(Table10[[#This Row],[CAS NO.]],TRI!$A$2:$C$10,3,FALSE),"")</f>
        <v/>
      </c>
    </row>
    <row r="475" spans="3:11" x14ac:dyDescent="0.3">
      <c r="C475" s="16" t="s">
        <v>952</v>
      </c>
      <c r="D475" s="12" t="s">
        <v>953</v>
      </c>
      <c r="E475" s="15" t="s">
        <v>14</v>
      </c>
      <c r="F475" s="19" t="s">
        <v>996</v>
      </c>
      <c r="G475" s="19">
        <v>2</v>
      </c>
      <c r="H475" s="19"/>
      <c r="I475" s="19"/>
      <c r="J475" s="20">
        <v>10</v>
      </c>
      <c r="K475" s="23" t="str">
        <f>IFERROR(VLOOKUP(Table10[[#This Row],[CAS NO.]],TRI!$A$2:$C$10,3,FALSE),"")</f>
        <v/>
      </c>
    </row>
    <row r="476" spans="3:11" x14ac:dyDescent="0.3">
      <c r="C476" s="16" t="s">
        <v>954</v>
      </c>
      <c r="D476" s="12" t="s">
        <v>955</v>
      </c>
      <c r="E476" s="15" t="s">
        <v>13</v>
      </c>
      <c r="F476" s="19" t="s">
        <v>996</v>
      </c>
      <c r="G476" s="19">
        <v>2</v>
      </c>
      <c r="H476" s="19"/>
      <c r="I476" s="19"/>
      <c r="J476" s="20">
        <v>8</v>
      </c>
      <c r="K476" s="23" t="str">
        <f>IFERROR(VLOOKUP(Table10[[#This Row],[CAS NO.]],TRI!$A$2:$C$10,3,FALSE),"")</f>
        <v/>
      </c>
    </row>
    <row r="477" spans="3:11" x14ac:dyDescent="0.3">
      <c r="C477" s="16" t="s">
        <v>956</v>
      </c>
      <c r="D477" s="12" t="s">
        <v>957</v>
      </c>
      <c r="E477" s="15" t="s">
        <v>3</v>
      </c>
      <c r="F477" s="19" t="s">
        <v>996</v>
      </c>
      <c r="G477" s="19">
        <v>2</v>
      </c>
      <c r="H477" s="19"/>
      <c r="I477" s="19"/>
      <c r="J477" s="20">
        <v>2</v>
      </c>
      <c r="K477" s="23" t="str">
        <f>IFERROR(VLOOKUP(Table10[[#This Row],[CAS NO.]],TRI!$A$2:$C$10,3,FALSE),"")</f>
        <v/>
      </c>
    </row>
    <row r="478" spans="3:11" x14ac:dyDescent="0.3">
      <c r="C478" s="16" t="s">
        <v>958</v>
      </c>
      <c r="D478" s="12" t="s">
        <v>959</v>
      </c>
      <c r="E478" s="15" t="s">
        <v>11</v>
      </c>
      <c r="F478" s="19"/>
      <c r="G478" s="19"/>
      <c r="H478" s="19"/>
      <c r="I478" s="19"/>
      <c r="J478" s="20"/>
      <c r="K478" s="23" t="str">
        <f>IFERROR(VLOOKUP(Table10[[#This Row],[CAS NO.]],TRI!$A$2:$C$10,3,FALSE),"")</f>
        <v/>
      </c>
    </row>
    <row r="479" spans="3:11" x14ac:dyDescent="0.3">
      <c r="C479" s="16" t="s">
        <v>960</v>
      </c>
      <c r="D479" s="12" t="s">
        <v>961</v>
      </c>
      <c r="E479" s="15" t="s">
        <v>997</v>
      </c>
      <c r="F479" s="19"/>
      <c r="G479" s="19"/>
      <c r="H479" s="19"/>
      <c r="I479" s="19"/>
      <c r="J479" s="20"/>
      <c r="K479" s="23" t="str">
        <f>IFERROR(VLOOKUP(Table10[[#This Row],[CAS NO.]],TRI!$A$2:$C$10,3,FALSE),"")</f>
        <v/>
      </c>
    </row>
    <row r="480" spans="3:11" x14ac:dyDescent="0.3">
      <c r="C480" s="16" t="s">
        <v>962</v>
      </c>
      <c r="D480" s="12" t="s">
        <v>963</v>
      </c>
      <c r="E480" s="15" t="s">
        <v>997</v>
      </c>
      <c r="F480" s="19" t="s">
        <v>995</v>
      </c>
      <c r="G480" s="19"/>
      <c r="H480" s="19"/>
      <c r="I480" s="19"/>
      <c r="J480" s="20"/>
      <c r="K480" s="23" t="str">
        <f>IFERROR(VLOOKUP(Table10[[#This Row],[CAS NO.]],TRI!$A$2:$C$10,3,FALSE),"")</f>
        <v/>
      </c>
    </row>
    <row r="481" spans="3:11" x14ac:dyDescent="0.3">
      <c r="C481" s="16" t="s">
        <v>964</v>
      </c>
      <c r="D481" s="12" t="s">
        <v>965</v>
      </c>
      <c r="E481" s="15" t="s">
        <v>14</v>
      </c>
      <c r="F481" s="19" t="s">
        <v>996</v>
      </c>
      <c r="G481" s="19">
        <v>3</v>
      </c>
      <c r="H481" s="19"/>
      <c r="I481" s="19"/>
      <c r="J481" s="20"/>
      <c r="K481" s="23" t="str">
        <f>IFERROR(VLOOKUP(Table10[[#This Row],[CAS NO.]],TRI!$A$2:$C$10,3,FALSE),"")</f>
        <v/>
      </c>
    </row>
    <row r="482" spans="3:11" x14ac:dyDescent="0.3">
      <c r="C482" s="16" t="s">
        <v>966</v>
      </c>
      <c r="D482" s="12" t="s">
        <v>967</v>
      </c>
      <c r="E482" s="15" t="s">
        <v>14</v>
      </c>
      <c r="F482" s="19" t="s">
        <v>996</v>
      </c>
      <c r="G482" s="19">
        <v>2</v>
      </c>
      <c r="H482" s="19"/>
      <c r="I482" s="19"/>
      <c r="J482" s="20">
        <v>1</v>
      </c>
      <c r="K482" s="23" t="str">
        <f>IFERROR(VLOOKUP(Table10[[#This Row],[CAS NO.]],TRI!$A$2:$C$10,3,FALSE),"")</f>
        <v/>
      </c>
    </row>
    <row r="483" spans="3:11" x14ac:dyDescent="0.3">
      <c r="C483" s="16" t="s">
        <v>968</v>
      </c>
      <c r="D483" s="12" t="s">
        <v>969</v>
      </c>
      <c r="E483" s="15" t="s">
        <v>997</v>
      </c>
      <c r="F483" s="19"/>
      <c r="G483" s="19"/>
      <c r="H483" s="19"/>
      <c r="I483" s="19"/>
      <c r="J483" s="20"/>
      <c r="K483" s="23" t="str">
        <f>IFERROR(VLOOKUP(Table10[[#This Row],[CAS NO.]],TRI!$A$2:$C$10,3,FALSE),"")</f>
        <v/>
      </c>
    </row>
    <row r="484" spans="3:11" x14ac:dyDescent="0.3">
      <c r="C484" s="16" t="s">
        <v>970</v>
      </c>
      <c r="D484" s="12" t="s">
        <v>971</v>
      </c>
      <c r="E484" s="15" t="s">
        <v>13</v>
      </c>
      <c r="F484" s="19" t="s">
        <v>996</v>
      </c>
      <c r="G484" s="19">
        <v>2</v>
      </c>
      <c r="H484" s="19"/>
      <c r="I484" s="19"/>
      <c r="J484" s="20"/>
      <c r="K484" s="23" t="str">
        <f>IFERROR(VLOOKUP(Table10[[#This Row],[CAS NO.]],TRI!$A$2:$C$10,3,FALSE),"")</f>
        <v/>
      </c>
    </row>
    <row r="485" spans="3:11" x14ac:dyDescent="0.3">
      <c r="C485" s="16" t="s">
        <v>249</v>
      </c>
      <c r="D485" s="12" t="s">
        <v>250</v>
      </c>
      <c r="E485" s="15" t="s">
        <v>24</v>
      </c>
      <c r="F485" s="19"/>
      <c r="G485" s="19">
        <v>1</v>
      </c>
      <c r="H485" s="19"/>
      <c r="I485" s="19"/>
      <c r="J485" s="20">
        <v>2</v>
      </c>
      <c r="K485" s="23" t="str">
        <f>IFERROR(VLOOKUP(Table10[[#This Row],[CAS NO.]],TRI!$A$2:$C$10,3,FALSE),"")</f>
        <v/>
      </c>
    </row>
    <row r="486" spans="3:11" x14ac:dyDescent="0.3">
      <c r="C486" s="16" t="s">
        <v>974</v>
      </c>
      <c r="D486" s="12" t="s">
        <v>975</v>
      </c>
      <c r="E486" s="15" t="s">
        <v>993</v>
      </c>
      <c r="F486" s="19" t="s">
        <v>996</v>
      </c>
      <c r="G486" s="19">
        <v>4</v>
      </c>
      <c r="H486" s="19"/>
      <c r="I486" s="19"/>
      <c r="J486" s="20"/>
      <c r="K486" s="23" t="str">
        <f>IFERROR(VLOOKUP(Table10[[#This Row],[CAS NO.]],TRI!$A$2:$C$10,3,FALSE),"")</f>
        <v/>
      </c>
    </row>
    <row r="487" spans="3:11" x14ac:dyDescent="0.3">
      <c r="C487" s="16" t="s">
        <v>976</v>
      </c>
      <c r="D487" s="12" t="s">
        <v>977</v>
      </c>
      <c r="E487" s="15" t="s">
        <v>18</v>
      </c>
      <c r="F487" s="19"/>
      <c r="G487" s="19">
        <v>2</v>
      </c>
      <c r="H487" s="19"/>
      <c r="I487" s="19"/>
      <c r="J487" s="20">
        <v>1</v>
      </c>
      <c r="K487" s="23" t="str">
        <f>IFERROR(VLOOKUP(Table10[[#This Row],[CAS NO.]],TRI!$A$2:$C$10,3,FALSE),"")</f>
        <v/>
      </c>
    </row>
    <row r="488" spans="3:11" x14ac:dyDescent="0.3">
      <c r="C488" s="16" t="s">
        <v>914</v>
      </c>
      <c r="D488" s="12" t="s">
        <v>915</v>
      </c>
      <c r="E488" s="15" t="s">
        <v>993</v>
      </c>
      <c r="F488" s="19"/>
      <c r="G488" s="19">
        <v>1</v>
      </c>
      <c r="H488" s="19"/>
      <c r="I488" s="19"/>
      <c r="J488" s="20">
        <v>1</v>
      </c>
      <c r="K488" s="23" t="str">
        <f>IFERROR(VLOOKUP(Table10[[#This Row],[CAS NO.]],TRI!$A$2:$C$10,3,FALSE),"")</f>
        <v/>
      </c>
    </row>
    <row r="489" spans="3:11" x14ac:dyDescent="0.3">
      <c r="C489" s="16" t="s">
        <v>922</v>
      </c>
      <c r="D489" s="12" t="s">
        <v>923</v>
      </c>
      <c r="E489" s="15" t="s">
        <v>993</v>
      </c>
      <c r="F489" s="19"/>
      <c r="G489" s="19">
        <v>1</v>
      </c>
      <c r="H489" s="19"/>
      <c r="I489" s="19"/>
      <c r="J489" s="20">
        <v>1</v>
      </c>
      <c r="K489" s="23" t="str">
        <f>IFERROR(VLOOKUP(Table10[[#This Row],[CAS NO.]],TRI!$A$2:$C$10,3,FALSE),"")</f>
        <v/>
      </c>
    </row>
    <row r="490" spans="3:11" x14ac:dyDescent="0.3">
      <c r="C490" s="16" t="s">
        <v>982</v>
      </c>
      <c r="D490" s="12" t="s">
        <v>983</v>
      </c>
      <c r="E490" s="15" t="s">
        <v>992</v>
      </c>
      <c r="F490" s="19"/>
      <c r="G490" s="19"/>
      <c r="H490" s="19"/>
      <c r="I490" s="19"/>
      <c r="J490" s="20"/>
      <c r="K490" s="23" t="str">
        <f>IFERROR(VLOOKUP(Table10[[#This Row],[CAS NO.]],TRI!$A$2:$C$10,3,FALSE),"")</f>
        <v/>
      </c>
    </row>
    <row r="491" spans="3:11" x14ac:dyDescent="0.3">
      <c r="C491" s="16" t="s">
        <v>984</v>
      </c>
      <c r="D491" s="12" t="s">
        <v>985</v>
      </c>
      <c r="E491" s="15" t="s">
        <v>994</v>
      </c>
      <c r="F491" s="19"/>
      <c r="G491" s="19"/>
      <c r="H491" s="19"/>
      <c r="I491" s="19"/>
      <c r="J491" s="20">
        <v>2</v>
      </c>
      <c r="K491" s="23" t="str">
        <f>IFERROR(VLOOKUP(Table10[[#This Row],[CAS NO.]],TRI!$A$2:$C$10,3,FALSE),"")</f>
        <v/>
      </c>
    </row>
    <row r="492" spans="3:11" x14ac:dyDescent="0.3">
      <c r="C492" s="16" t="s">
        <v>986</v>
      </c>
      <c r="D492" s="12" t="s">
        <v>987</v>
      </c>
      <c r="E492" s="15" t="s">
        <v>993</v>
      </c>
      <c r="F492" s="19"/>
      <c r="G492" s="19"/>
      <c r="H492" s="19"/>
      <c r="I492" s="19"/>
      <c r="J492" s="20"/>
      <c r="K492" s="23" t="str">
        <f>IFERROR(VLOOKUP(Table10[[#This Row],[CAS NO.]],TRI!$A$2:$C$10,3,FALSE),"")</f>
        <v/>
      </c>
    </row>
    <row r="493" spans="3:11" ht="15" thickBot="1" x14ac:dyDescent="0.35">
      <c r="C493" s="18" t="s">
        <v>988</v>
      </c>
      <c r="D493" s="14" t="s">
        <v>989</v>
      </c>
      <c r="E493" s="15" t="s">
        <v>993</v>
      </c>
      <c r="F493" s="19"/>
      <c r="G493" s="19"/>
      <c r="H493" s="19"/>
      <c r="I493" s="19"/>
      <c r="J493" s="20"/>
      <c r="K493" s="23" t="str">
        <f>IFERROR(VLOOKUP(Table10[[#This Row],[CAS NO.]],TRI!$A$2:$C$10,3,FALSE),"")</f>
        <v/>
      </c>
    </row>
    <row r="494" spans="3:11" ht="15" thickTop="1" x14ac:dyDescent="0.3"/>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74C1D-B6E6-4CBA-9559-77CB3CB98CDC}">
  <dimension ref="B1:I32"/>
  <sheetViews>
    <sheetView workbookViewId="0"/>
  </sheetViews>
  <sheetFormatPr defaultRowHeight="14.4" x14ac:dyDescent="0.3"/>
  <cols>
    <col min="2" max="2" width="23.21875" customWidth="1"/>
    <col min="3" max="3" width="13.77734375" bestFit="1" customWidth="1"/>
    <col min="4" max="9" width="14.21875" bestFit="1" customWidth="1"/>
  </cols>
  <sheetData>
    <row r="1" spans="2:9" x14ac:dyDescent="0.3">
      <c r="B1" t="s">
        <v>1038</v>
      </c>
    </row>
    <row r="4" spans="2:9" x14ac:dyDescent="0.3">
      <c r="B4" s="6" t="s">
        <v>38</v>
      </c>
      <c r="C4" s="6" t="s">
        <v>1037</v>
      </c>
      <c r="D4" s="6" t="s">
        <v>1029</v>
      </c>
      <c r="E4" s="6" t="s">
        <v>1030</v>
      </c>
      <c r="F4" s="6" t="s">
        <v>1031</v>
      </c>
      <c r="G4" s="6" t="s">
        <v>1032</v>
      </c>
      <c r="H4" s="6" t="s">
        <v>1033</v>
      </c>
      <c r="I4" s="6" t="s">
        <v>1034</v>
      </c>
    </row>
    <row r="5" spans="2:9" x14ac:dyDescent="0.3">
      <c r="B5" s="2" t="s">
        <v>4</v>
      </c>
      <c r="C5" s="2">
        <v>1</v>
      </c>
      <c r="D5" s="3">
        <v>0</v>
      </c>
      <c r="E5" s="3">
        <v>0</v>
      </c>
      <c r="F5" s="3">
        <v>52910</v>
      </c>
      <c r="G5" s="3">
        <v>196209</v>
      </c>
      <c r="H5" s="3">
        <v>427637</v>
      </c>
      <c r="I5" s="3">
        <v>602831</v>
      </c>
    </row>
    <row r="6" spans="2:9" x14ac:dyDescent="0.3">
      <c r="B6" s="4" t="s">
        <v>5</v>
      </c>
      <c r="C6" s="4">
        <v>1</v>
      </c>
      <c r="D6" s="5">
        <v>127187</v>
      </c>
      <c r="E6" s="5">
        <v>498376</v>
      </c>
      <c r="F6" s="5"/>
      <c r="G6" s="5"/>
      <c r="H6" s="5">
        <v>0</v>
      </c>
      <c r="I6" s="5"/>
    </row>
    <row r="7" spans="2:9" x14ac:dyDescent="0.3">
      <c r="B7" s="2" t="s">
        <v>6</v>
      </c>
      <c r="C7" s="2">
        <v>1</v>
      </c>
      <c r="D7" s="3">
        <v>19876707</v>
      </c>
      <c r="E7" s="3">
        <v>25918167</v>
      </c>
      <c r="F7" s="3">
        <v>9292</v>
      </c>
      <c r="G7" s="3">
        <v>6246</v>
      </c>
      <c r="H7" s="3">
        <v>8891</v>
      </c>
      <c r="I7" s="3">
        <v>10355</v>
      </c>
    </row>
    <row r="8" spans="2:9" x14ac:dyDescent="0.3">
      <c r="B8" s="4" t="s">
        <v>7</v>
      </c>
      <c r="C8" s="4">
        <v>1</v>
      </c>
      <c r="D8" s="5">
        <v>28306718</v>
      </c>
      <c r="E8" s="5">
        <v>26762309</v>
      </c>
      <c r="F8" s="5">
        <v>89932291</v>
      </c>
      <c r="G8" s="5">
        <v>90424229</v>
      </c>
      <c r="H8" s="5">
        <v>82312609</v>
      </c>
      <c r="I8" s="5">
        <v>68730493</v>
      </c>
    </row>
    <row r="9" spans="2:9" x14ac:dyDescent="0.3">
      <c r="B9" s="2" t="s">
        <v>8</v>
      </c>
      <c r="C9" s="2">
        <v>1</v>
      </c>
      <c r="D9" s="3">
        <v>435619</v>
      </c>
      <c r="E9" s="3">
        <v>369425</v>
      </c>
      <c r="F9" s="3">
        <v>330000</v>
      </c>
      <c r="G9" s="3">
        <v>410000</v>
      </c>
      <c r="H9" s="3">
        <v>360000</v>
      </c>
      <c r="I9" s="3">
        <v>210000</v>
      </c>
    </row>
    <row r="10" spans="2:9" x14ac:dyDescent="0.3">
      <c r="B10" s="4" t="s">
        <v>9</v>
      </c>
      <c r="C10" s="4">
        <v>1</v>
      </c>
      <c r="D10" s="5">
        <v>12221977</v>
      </c>
      <c r="E10" s="5">
        <v>11088878</v>
      </c>
      <c r="F10" s="5">
        <v>6400000</v>
      </c>
      <c r="G10" s="5">
        <v>7200000</v>
      </c>
      <c r="H10" s="5">
        <v>9000000</v>
      </c>
      <c r="I10" s="5">
        <v>7400000</v>
      </c>
    </row>
    <row r="11" spans="2:9" x14ac:dyDescent="0.3">
      <c r="B11" s="2" t="s">
        <v>10</v>
      </c>
      <c r="C11" s="2">
        <v>1</v>
      </c>
      <c r="D11" s="3"/>
      <c r="E11" s="3">
        <v>132276</v>
      </c>
      <c r="F11" s="3"/>
      <c r="G11" s="3"/>
      <c r="H11" s="3"/>
      <c r="I11" s="3"/>
    </row>
    <row r="12" spans="2:9" x14ac:dyDescent="0.3">
      <c r="B12" s="4" t="s">
        <v>31</v>
      </c>
      <c r="C12" s="4">
        <v>1</v>
      </c>
      <c r="D12" s="5">
        <v>0</v>
      </c>
      <c r="E12" s="5">
        <v>0</v>
      </c>
      <c r="F12" s="5">
        <v>0</v>
      </c>
      <c r="G12" s="5">
        <v>10000</v>
      </c>
      <c r="H12" s="5">
        <v>0</v>
      </c>
      <c r="I12" s="5">
        <v>110000</v>
      </c>
    </row>
    <row r="13" spans="2:9" x14ac:dyDescent="0.3">
      <c r="B13" s="2" t="s">
        <v>32</v>
      </c>
      <c r="C13" s="2">
        <v>1</v>
      </c>
      <c r="D13" s="3">
        <v>0</v>
      </c>
      <c r="E13" s="3">
        <v>0</v>
      </c>
      <c r="F13" s="3">
        <v>196356</v>
      </c>
      <c r="G13" s="3">
        <v>176156</v>
      </c>
      <c r="H13" s="3">
        <v>223797</v>
      </c>
      <c r="I13" s="3">
        <v>1174900</v>
      </c>
    </row>
    <row r="14" spans="2:9" x14ac:dyDescent="0.3">
      <c r="B14" s="4" t="s">
        <v>33</v>
      </c>
      <c r="C14" s="4">
        <v>1</v>
      </c>
      <c r="D14" s="5">
        <v>0</v>
      </c>
      <c r="E14" s="5">
        <v>0</v>
      </c>
      <c r="F14" s="5">
        <v>6612673</v>
      </c>
      <c r="G14" s="5">
        <v>6816785</v>
      </c>
      <c r="H14" s="5">
        <v>7085682</v>
      </c>
      <c r="I14" s="5">
        <v>7095602</v>
      </c>
    </row>
    <row r="15" spans="2:9" x14ac:dyDescent="0.3">
      <c r="B15" s="2" t="s">
        <v>34</v>
      </c>
      <c r="C15" s="2">
        <v>1</v>
      </c>
      <c r="D15" s="3">
        <v>0</v>
      </c>
      <c r="E15" s="3">
        <v>60000</v>
      </c>
      <c r="F15" s="3">
        <v>1134183</v>
      </c>
      <c r="G15" s="3">
        <v>1118706</v>
      </c>
      <c r="H15" s="3">
        <v>1673201</v>
      </c>
      <c r="I15" s="3">
        <v>1266832</v>
      </c>
    </row>
    <row r="16" spans="2:9" x14ac:dyDescent="0.3">
      <c r="B16" s="4" t="s">
        <v>0</v>
      </c>
      <c r="C16" s="4">
        <v>1</v>
      </c>
      <c r="D16" s="5">
        <v>0</v>
      </c>
      <c r="E16" s="5">
        <v>0</v>
      </c>
      <c r="F16" s="5">
        <v>0</v>
      </c>
      <c r="G16" s="5">
        <v>0</v>
      </c>
      <c r="H16" s="5">
        <v>0</v>
      </c>
      <c r="I16" s="5">
        <v>177480</v>
      </c>
    </row>
    <row r="17" spans="2:9" x14ac:dyDescent="0.3">
      <c r="B17" s="2" t="s">
        <v>1</v>
      </c>
      <c r="C17" s="2">
        <v>1</v>
      </c>
      <c r="D17" s="3">
        <v>0</v>
      </c>
      <c r="E17" s="3">
        <v>0</v>
      </c>
      <c r="F17" s="3">
        <v>22046</v>
      </c>
      <c r="G17" s="3">
        <v>504265</v>
      </c>
      <c r="H17" s="3">
        <v>427769</v>
      </c>
      <c r="I17" s="3">
        <v>536164</v>
      </c>
    </row>
    <row r="18" spans="2:9" x14ac:dyDescent="0.3">
      <c r="B18" s="4" t="s">
        <v>2</v>
      </c>
      <c r="C18" s="4">
        <v>1</v>
      </c>
      <c r="D18" s="5">
        <v>24575024</v>
      </c>
      <c r="E18" s="5">
        <v>9226924</v>
      </c>
      <c r="F18" s="5">
        <v>1453286</v>
      </c>
      <c r="G18" s="5">
        <v>2696250</v>
      </c>
      <c r="H18" s="5">
        <v>2028691</v>
      </c>
      <c r="I18" s="5">
        <v>1257515</v>
      </c>
    </row>
    <row r="19" spans="2:9" x14ac:dyDescent="0.3">
      <c r="B19" s="2" t="s">
        <v>12</v>
      </c>
      <c r="C19" s="2">
        <v>1</v>
      </c>
      <c r="D19" s="3">
        <v>1259229.5</v>
      </c>
      <c r="E19" s="3">
        <v>761013</v>
      </c>
      <c r="F19" s="3">
        <v>622069</v>
      </c>
      <c r="G19" s="3">
        <v>535516</v>
      </c>
      <c r="H19" s="3">
        <v>658246</v>
      </c>
      <c r="I19" s="3">
        <v>536123</v>
      </c>
    </row>
    <row r="20" spans="2:9" x14ac:dyDescent="0.3">
      <c r="B20" s="4" t="s">
        <v>15</v>
      </c>
      <c r="C20" s="4">
        <v>1</v>
      </c>
      <c r="D20" s="5">
        <v>124575</v>
      </c>
      <c r="E20" s="5">
        <v>79640</v>
      </c>
      <c r="F20" s="5"/>
      <c r="G20" s="5"/>
      <c r="H20" s="5"/>
      <c r="I20" s="5"/>
    </row>
    <row r="21" spans="2:9" x14ac:dyDescent="0.3">
      <c r="B21" s="2" t="s">
        <v>16</v>
      </c>
      <c r="C21" s="2">
        <v>1</v>
      </c>
      <c r="D21" s="3">
        <v>0</v>
      </c>
      <c r="E21" s="3">
        <v>0</v>
      </c>
      <c r="F21" s="3">
        <v>58202</v>
      </c>
      <c r="G21" s="3">
        <v>4630</v>
      </c>
      <c r="H21" s="3">
        <v>25463</v>
      </c>
      <c r="I21" s="3">
        <v>12566</v>
      </c>
    </row>
    <row r="22" spans="2:9" x14ac:dyDescent="0.3">
      <c r="B22" s="4" t="s">
        <v>17</v>
      </c>
      <c r="C22" s="4">
        <v>1</v>
      </c>
      <c r="D22" s="5">
        <v>454940.7</v>
      </c>
      <c r="E22" s="5">
        <v>485159</v>
      </c>
      <c r="F22" s="5">
        <v>22046</v>
      </c>
      <c r="G22" s="5">
        <v>22016</v>
      </c>
      <c r="H22" s="5">
        <v>44092</v>
      </c>
      <c r="I22" s="5">
        <v>66138</v>
      </c>
    </row>
    <row r="23" spans="2:9" x14ac:dyDescent="0.3">
      <c r="B23" s="2" t="s">
        <v>19</v>
      </c>
      <c r="C23" s="2">
        <v>1</v>
      </c>
      <c r="D23" s="3">
        <v>680000</v>
      </c>
      <c r="E23" s="3">
        <v>822409</v>
      </c>
      <c r="F23" s="3">
        <v>1389706</v>
      </c>
      <c r="G23" s="3">
        <v>1073650</v>
      </c>
      <c r="H23" s="3">
        <v>1040581</v>
      </c>
      <c r="I23" s="3">
        <v>802482</v>
      </c>
    </row>
    <row r="24" spans="2:9" x14ac:dyDescent="0.3">
      <c r="B24" s="4" t="s">
        <v>20</v>
      </c>
      <c r="C24" s="4">
        <v>1</v>
      </c>
      <c r="D24" s="5">
        <v>0</v>
      </c>
      <c r="E24" s="5">
        <v>0</v>
      </c>
      <c r="F24" s="5">
        <v>0</v>
      </c>
      <c r="G24" s="5">
        <v>191489</v>
      </c>
      <c r="H24" s="5">
        <v>198178</v>
      </c>
      <c r="I24" s="5"/>
    </row>
    <row r="25" spans="2:9" x14ac:dyDescent="0.3">
      <c r="B25" s="2" t="s">
        <v>23</v>
      </c>
      <c r="C25" s="2">
        <v>1</v>
      </c>
      <c r="D25" s="3">
        <v>251733</v>
      </c>
      <c r="E25" s="3">
        <v>542112</v>
      </c>
      <c r="F25" s="3">
        <v>64167</v>
      </c>
      <c r="G25" s="3">
        <v>275413</v>
      </c>
      <c r="H25" s="3">
        <v>284330</v>
      </c>
      <c r="I25" s="3">
        <v>573192</v>
      </c>
    </row>
    <row r="26" spans="2:9" x14ac:dyDescent="0.3">
      <c r="B26" s="4" t="s">
        <v>30</v>
      </c>
      <c r="C26" s="4">
        <v>1</v>
      </c>
      <c r="D26" s="5">
        <v>0</v>
      </c>
      <c r="E26" s="5">
        <v>0</v>
      </c>
      <c r="F26" s="5">
        <v>0</v>
      </c>
      <c r="G26" s="5">
        <v>276</v>
      </c>
      <c r="H26" s="5">
        <v>0</v>
      </c>
      <c r="I26" s="5">
        <v>27557</v>
      </c>
    </row>
    <row r="27" spans="2:9" x14ac:dyDescent="0.3">
      <c r="B27" s="2" t="s">
        <v>35</v>
      </c>
      <c r="C27" s="2">
        <v>1</v>
      </c>
      <c r="D27" s="3">
        <v>1245337.1000000001</v>
      </c>
      <c r="E27" s="3">
        <v>760991</v>
      </c>
      <c r="F27" s="3"/>
      <c r="G27" s="3"/>
      <c r="H27" s="3"/>
      <c r="I27" s="3"/>
    </row>
    <row r="28" spans="2:9" x14ac:dyDescent="0.3">
      <c r="B28" s="4" t="s">
        <v>25</v>
      </c>
      <c r="C28" s="4">
        <v>1</v>
      </c>
      <c r="D28" s="5">
        <v>0</v>
      </c>
      <c r="E28" s="5">
        <v>0</v>
      </c>
      <c r="F28" s="5">
        <v>79364</v>
      </c>
      <c r="G28" s="5">
        <v>39682</v>
      </c>
      <c r="H28" s="5">
        <v>158728</v>
      </c>
      <c r="I28" s="5">
        <v>39682</v>
      </c>
    </row>
    <row r="29" spans="2:9" x14ac:dyDescent="0.3">
      <c r="B29" s="2" t="s">
        <v>26</v>
      </c>
      <c r="C29" s="2">
        <v>1</v>
      </c>
      <c r="D29" s="3">
        <v>33306973</v>
      </c>
      <c r="E29" s="3">
        <v>46078478</v>
      </c>
      <c r="F29" s="3">
        <v>37579445.079999998</v>
      </c>
      <c r="G29" s="3">
        <v>45353433.600000001</v>
      </c>
      <c r="H29" s="3">
        <v>48794511.039999999</v>
      </c>
      <c r="I29" s="3">
        <v>48662701</v>
      </c>
    </row>
    <row r="30" spans="2:9" x14ac:dyDescent="0.3">
      <c r="B30" s="4" t="s">
        <v>27</v>
      </c>
      <c r="C30" s="4">
        <v>1</v>
      </c>
      <c r="D30" s="5">
        <v>0</v>
      </c>
      <c r="E30" s="5">
        <v>0</v>
      </c>
      <c r="F30" s="5">
        <v>19809021</v>
      </c>
      <c r="G30" s="5">
        <v>13508589</v>
      </c>
      <c r="H30" s="5">
        <v>15306692</v>
      </c>
      <c r="I30" s="5">
        <v>14687318</v>
      </c>
    </row>
    <row r="31" spans="2:9" x14ac:dyDescent="0.3">
      <c r="B31" s="2" t="s">
        <v>28</v>
      </c>
      <c r="C31" s="2">
        <v>1</v>
      </c>
      <c r="D31" s="3">
        <v>0</v>
      </c>
      <c r="E31" s="3">
        <v>0</v>
      </c>
      <c r="F31" s="3">
        <v>759543</v>
      </c>
      <c r="G31" s="3">
        <v>990646</v>
      </c>
      <c r="H31" s="3">
        <v>798658</v>
      </c>
      <c r="I31" s="3">
        <v>876661</v>
      </c>
    </row>
    <row r="32" spans="2:9" x14ac:dyDescent="0.3">
      <c r="B32" s="7">
        <f>SUBTOTAL(103,CDR[CAS No.])</f>
        <v>27</v>
      </c>
      <c r="C32" s="7"/>
      <c r="D32" s="8"/>
      <c r="E32" s="8"/>
      <c r="F32" s="8"/>
      <c r="G32" s="8"/>
      <c r="H32" s="8"/>
      <c r="I32" s="9">
        <f>SUBTOTAL(109,CDR[2015])</f>
        <v>154856592</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7FEAF-4C49-4507-AC01-C97C0A5399BF}">
  <dimension ref="A1:G37"/>
  <sheetViews>
    <sheetView workbookViewId="0"/>
  </sheetViews>
  <sheetFormatPr defaultRowHeight="14.4" x14ac:dyDescent="0.3"/>
  <cols>
    <col min="6" max="6" width="11.5546875" customWidth="1"/>
  </cols>
  <sheetData>
    <row r="1" spans="1:7" x14ac:dyDescent="0.3">
      <c r="A1" t="s">
        <v>1025</v>
      </c>
      <c r="B1" t="s">
        <v>1027</v>
      </c>
    </row>
    <row r="2" spans="1:7" x14ac:dyDescent="0.3">
      <c r="A2" t="s">
        <v>1026</v>
      </c>
      <c r="B2" t="s">
        <v>1028</v>
      </c>
    </row>
    <row r="4" spans="1:7" x14ac:dyDescent="0.3">
      <c r="F4" t="s">
        <v>1023</v>
      </c>
      <c r="G4" t="s">
        <v>1024</v>
      </c>
    </row>
    <row r="5" spans="1:7" x14ac:dyDescent="0.3">
      <c r="C5" s="1"/>
      <c r="F5" s="1" t="s">
        <v>1007</v>
      </c>
      <c r="G5" t="s">
        <v>1021</v>
      </c>
    </row>
    <row r="6" spans="1:7" x14ac:dyDescent="0.3">
      <c r="C6" s="1"/>
      <c r="F6" s="1" t="s">
        <v>107</v>
      </c>
      <c r="G6" t="s">
        <v>1021</v>
      </c>
    </row>
    <row r="7" spans="1:7" x14ac:dyDescent="0.3">
      <c r="C7" s="1"/>
      <c r="F7" s="1" t="s">
        <v>1008</v>
      </c>
      <c r="G7" t="s">
        <v>1021</v>
      </c>
    </row>
    <row r="8" spans="1:7" x14ac:dyDescent="0.3">
      <c r="F8" s="1" t="s">
        <v>1009</v>
      </c>
      <c r="G8" t="s">
        <v>1021</v>
      </c>
    </row>
    <row r="9" spans="1:7" x14ac:dyDescent="0.3">
      <c r="F9" s="1" t="s">
        <v>1001</v>
      </c>
      <c r="G9" t="s">
        <v>1022</v>
      </c>
    </row>
    <row r="10" spans="1:7" x14ac:dyDescent="0.3">
      <c r="F10" s="1" t="s">
        <v>25</v>
      </c>
      <c r="G10" t="s">
        <v>1022</v>
      </c>
    </row>
    <row r="11" spans="1:7" x14ac:dyDescent="0.3">
      <c r="F11" s="1" t="s">
        <v>23</v>
      </c>
      <c r="G11" t="s">
        <v>1022</v>
      </c>
    </row>
    <row r="12" spans="1:7" x14ac:dyDescent="0.3">
      <c r="F12" s="1" t="s">
        <v>1010</v>
      </c>
      <c r="G12" t="s">
        <v>1021</v>
      </c>
    </row>
    <row r="13" spans="1:7" x14ac:dyDescent="0.3">
      <c r="F13" s="1" t="s">
        <v>1011</v>
      </c>
      <c r="G13" t="s">
        <v>1021</v>
      </c>
    </row>
    <row r="14" spans="1:7" x14ac:dyDescent="0.3">
      <c r="F14" s="1" t="s">
        <v>1012</v>
      </c>
      <c r="G14" t="s">
        <v>1021</v>
      </c>
    </row>
    <row r="15" spans="1:7" x14ac:dyDescent="0.3">
      <c r="F15" s="1" t="s">
        <v>111</v>
      </c>
      <c r="G15" t="s">
        <v>1021</v>
      </c>
    </row>
    <row r="16" spans="1:7" x14ac:dyDescent="0.3">
      <c r="F16" s="1" t="s">
        <v>1013</v>
      </c>
      <c r="G16" t="s">
        <v>1021</v>
      </c>
    </row>
    <row r="17" spans="6:7" x14ac:dyDescent="0.3">
      <c r="F17" s="1" t="s">
        <v>1002</v>
      </c>
      <c r="G17" t="s">
        <v>1022</v>
      </c>
    </row>
    <row r="18" spans="6:7" x14ac:dyDescent="0.3">
      <c r="F18" s="1" t="s">
        <v>26</v>
      </c>
      <c r="G18" t="s">
        <v>1022</v>
      </c>
    </row>
    <row r="19" spans="6:7" x14ac:dyDescent="0.3">
      <c r="F19" s="1" t="s">
        <v>27</v>
      </c>
      <c r="G19" t="s">
        <v>1022</v>
      </c>
    </row>
    <row r="20" spans="6:7" x14ac:dyDescent="0.3">
      <c r="F20" s="1" t="s">
        <v>1014</v>
      </c>
      <c r="G20" t="s">
        <v>1021</v>
      </c>
    </row>
    <row r="21" spans="6:7" x14ac:dyDescent="0.3">
      <c r="F21" s="1" t="s">
        <v>206</v>
      </c>
      <c r="G21" t="s">
        <v>1021</v>
      </c>
    </row>
    <row r="22" spans="6:7" x14ac:dyDescent="0.3">
      <c r="F22" s="1" t="s">
        <v>1015</v>
      </c>
      <c r="G22" t="s">
        <v>1021</v>
      </c>
    </row>
    <row r="23" spans="6:7" x14ac:dyDescent="0.3">
      <c r="F23" s="1" t="s">
        <v>0</v>
      </c>
      <c r="G23" t="s">
        <v>1022</v>
      </c>
    </row>
    <row r="24" spans="6:7" x14ac:dyDescent="0.3">
      <c r="F24" s="1" t="s">
        <v>33</v>
      </c>
      <c r="G24" t="s">
        <v>1021</v>
      </c>
    </row>
    <row r="25" spans="6:7" x14ac:dyDescent="0.3">
      <c r="F25" s="1" t="s">
        <v>416</v>
      </c>
      <c r="G25" t="s">
        <v>1021</v>
      </c>
    </row>
    <row r="26" spans="6:7" x14ac:dyDescent="0.3">
      <c r="F26" s="1" t="s">
        <v>1003</v>
      </c>
      <c r="G26" t="s">
        <v>1022</v>
      </c>
    </row>
    <row r="27" spans="6:7" x14ac:dyDescent="0.3">
      <c r="F27" s="1" t="s">
        <v>1004</v>
      </c>
      <c r="G27" t="s">
        <v>1022</v>
      </c>
    </row>
    <row r="28" spans="6:7" x14ac:dyDescent="0.3">
      <c r="F28" s="1" t="s">
        <v>1016</v>
      </c>
      <c r="G28" t="s">
        <v>1021</v>
      </c>
    </row>
    <row r="29" spans="6:7" x14ac:dyDescent="0.3">
      <c r="F29" s="1" t="s">
        <v>1005</v>
      </c>
      <c r="G29" t="s">
        <v>1022</v>
      </c>
    </row>
    <row r="30" spans="6:7" x14ac:dyDescent="0.3">
      <c r="F30" s="1" t="s">
        <v>1017</v>
      </c>
      <c r="G30" t="s">
        <v>1021</v>
      </c>
    </row>
    <row r="31" spans="6:7" x14ac:dyDescent="0.3">
      <c r="F31" s="1" t="s">
        <v>1018</v>
      </c>
      <c r="G31" t="s">
        <v>1021</v>
      </c>
    </row>
    <row r="32" spans="6:7" x14ac:dyDescent="0.3">
      <c r="F32" s="1" t="s">
        <v>1006</v>
      </c>
      <c r="G32" t="s">
        <v>1022</v>
      </c>
    </row>
    <row r="33" spans="6:7" x14ac:dyDescent="0.3">
      <c r="F33" s="1" t="s">
        <v>17</v>
      </c>
      <c r="G33" t="s">
        <v>1022</v>
      </c>
    </row>
    <row r="34" spans="6:7" x14ac:dyDescent="0.3">
      <c r="F34" s="1" t="s">
        <v>1019</v>
      </c>
      <c r="G34" t="s">
        <v>1021</v>
      </c>
    </row>
    <row r="35" spans="6:7" x14ac:dyDescent="0.3">
      <c r="F35" s="1" t="s">
        <v>1020</v>
      </c>
      <c r="G35" t="s">
        <v>1021</v>
      </c>
    </row>
    <row r="36" spans="6:7" x14ac:dyDescent="0.3">
      <c r="F36" s="1" t="s">
        <v>12</v>
      </c>
      <c r="G36" t="s">
        <v>1022</v>
      </c>
    </row>
    <row r="37" spans="6:7" x14ac:dyDescent="0.3">
      <c r="F37" s="1" t="s">
        <v>67</v>
      </c>
      <c r="G37" t="s">
        <v>1022</v>
      </c>
    </row>
  </sheetData>
  <sortState ref="E5:G37">
    <sortCondition ref="E5:E37"/>
  </sortState>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2C2F5-10F4-4C8A-9B47-371586E856B0}">
  <dimension ref="A1:D169"/>
  <sheetViews>
    <sheetView workbookViewId="0"/>
  </sheetViews>
  <sheetFormatPr defaultRowHeight="14.4" x14ac:dyDescent="0.3"/>
  <cols>
    <col min="3" max="3" width="12.44140625" bestFit="1" customWidth="1"/>
    <col min="4" max="4" width="13.44140625" customWidth="1"/>
  </cols>
  <sheetData>
    <row r="1" spans="1:4" x14ac:dyDescent="0.3">
      <c r="A1" t="s">
        <v>1036</v>
      </c>
    </row>
    <row r="4" spans="1:4" x14ac:dyDescent="0.3">
      <c r="C4" s="6" t="s">
        <v>38</v>
      </c>
      <c r="D4" s="6" t="s">
        <v>1035</v>
      </c>
    </row>
    <row r="5" spans="1:4" x14ac:dyDescent="0.3">
      <c r="C5" s="2" t="s">
        <v>23</v>
      </c>
      <c r="D5" s="2">
        <v>47</v>
      </c>
    </row>
    <row r="6" spans="1:4" x14ac:dyDescent="0.3">
      <c r="C6" s="4" t="s">
        <v>27</v>
      </c>
      <c r="D6" s="4">
        <v>44</v>
      </c>
    </row>
    <row r="7" spans="1:4" x14ac:dyDescent="0.3">
      <c r="C7" s="2" t="s">
        <v>17</v>
      </c>
      <c r="D7" s="2">
        <v>42</v>
      </c>
    </row>
    <row r="8" spans="1:4" x14ac:dyDescent="0.3">
      <c r="C8" s="4" t="s">
        <v>25</v>
      </c>
      <c r="D8" s="4">
        <v>27</v>
      </c>
    </row>
    <row r="9" spans="1:4" x14ac:dyDescent="0.3">
      <c r="C9" s="2" t="s">
        <v>412</v>
      </c>
      <c r="D9" s="2">
        <v>24</v>
      </c>
    </row>
    <row r="10" spans="1:4" x14ac:dyDescent="0.3">
      <c r="C10" s="4" t="s">
        <v>26</v>
      </c>
      <c r="D10" s="4">
        <v>24</v>
      </c>
    </row>
    <row r="11" spans="1:4" x14ac:dyDescent="0.3">
      <c r="C11" s="2" t="s">
        <v>226</v>
      </c>
      <c r="D11" s="2">
        <v>23</v>
      </c>
    </row>
    <row r="12" spans="1:4" x14ac:dyDescent="0.3">
      <c r="C12" s="4" t="s">
        <v>12</v>
      </c>
      <c r="D12" s="4">
        <v>23</v>
      </c>
    </row>
    <row r="13" spans="1:4" x14ac:dyDescent="0.3">
      <c r="C13" s="2" t="s">
        <v>224</v>
      </c>
      <c r="D13" s="2">
        <v>22</v>
      </c>
    </row>
    <row r="14" spans="1:4" x14ac:dyDescent="0.3">
      <c r="C14" s="4" t="s">
        <v>363</v>
      </c>
      <c r="D14" s="4">
        <v>22</v>
      </c>
    </row>
    <row r="15" spans="1:4" x14ac:dyDescent="0.3">
      <c r="C15" s="2" t="s">
        <v>1</v>
      </c>
      <c r="D15" s="2">
        <v>22</v>
      </c>
    </row>
    <row r="16" spans="1:4" x14ac:dyDescent="0.3">
      <c r="C16" s="4" t="s">
        <v>338</v>
      </c>
      <c r="D16" s="4">
        <v>21</v>
      </c>
    </row>
    <row r="17" spans="3:4" x14ac:dyDescent="0.3">
      <c r="C17" s="2" t="s">
        <v>206</v>
      </c>
      <c r="D17" s="2">
        <v>21</v>
      </c>
    </row>
    <row r="18" spans="3:4" x14ac:dyDescent="0.3">
      <c r="C18" s="4" t="s">
        <v>230</v>
      </c>
      <c r="D18" s="4">
        <v>21</v>
      </c>
    </row>
    <row r="19" spans="3:4" x14ac:dyDescent="0.3">
      <c r="C19" s="2" t="s">
        <v>33</v>
      </c>
      <c r="D19" s="2">
        <v>20</v>
      </c>
    </row>
    <row r="20" spans="3:4" x14ac:dyDescent="0.3">
      <c r="C20" s="4" t="s">
        <v>336</v>
      </c>
      <c r="D20" s="4">
        <v>19</v>
      </c>
    </row>
    <row r="21" spans="3:4" x14ac:dyDescent="0.3">
      <c r="C21" s="2" t="s">
        <v>200</v>
      </c>
      <c r="D21" s="2">
        <v>16</v>
      </c>
    </row>
    <row r="22" spans="3:4" x14ac:dyDescent="0.3">
      <c r="C22" s="4" t="s">
        <v>198</v>
      </c>
      <c r="D22" s="4">
        <v>15</v>
      </c>
    </row>
    <row r="23" spans="3:4" x14ac:dyDescent="0.3">
      <c r="C23" s="2" t="s">
        <v>269</v>
      </c>
      <c r="D23" s="2">
        <v>13</v>
      </c>
    </row>
    <row r="24" spans="3:4" x14ac:dyDescent="0.3">
      <c r="C24" s="4" t="s">
        <v>212</v>
      </c>
      <c r="D24" s="4">
        <v>13</v>
      </c>
    </row>
    <row r="25" spans="3:4" x14ac:dyDescent="0.3">
      <c r="C25" s="2" t="s">
        <v>95</v>
      </c>
      <c r="D25" s="2">
        <v>12</v>
      </c>
    </row>
    <row r="26" spans="3:4" x14ac:dyDescent="0.3">
      <c r="C26" s="4" t="s">
        <v>952</v>
      </c>
      <c r="D26" s="4">
        <v>10</v>
      </c>
    </row>
    <row r="27" spans="3:4" x14ac:dyDescent="0.3">
      <c r="C27" s="2" t="s">
        <v>416</v>
      </c>
      <c r="D27" s="2">
        <v>9</v>
      </c>
    </row>
    <row r="28" spans="3:4" x14ac:dyDescent="0.3">
      <c r="C28" s="4" t="s">
        <v>357</v>
      </c>
      <c r="D28" s="4">
        <v>9</v>
      </c>
    </row>
    <row r="29" spans="3:4" x14ac:dyDescent="0.3">
      <c r="C29" s="2" t="s">
        <v>929</v>
      </c>
      <c r="D29" s="2">
        <v>9</v>
      </c>
    </row>
    <row r="30" spans="3:4" x14ac:dyDescent="0.3">
      <c r="C30" s="4" t="s">
        <v>111</v>
      </c>
      <c r="D30" s="4">
        <v>8</v>
      </c>
    </row>
    <row r="31" spans="3:4" x14ac:dyDescent="0.3">
      <c r="C31" s="2" t="s">
        <v>954</v>
      </c>
      <c r="D31" s="2">
        <v>8</v>
      </c>
    </row>
    <row r="32" spans="3:4" x14ac:dyDescent="0.3">
      <c r="C32" s="4" t="s">
        <v>279</v>
      </c>
      <c r="D32" s="4">
        <v>8</v>
      </c>
    </row>
    <row r="33" spans="3:4" x14ac:dyDescent="0.3">
      <c r="C33" s="2" t="s">
        <v>342</v>
      </c>
      <c r="D33" s="2">
        <v>8</v>
      </c>
    </row>
    <row r="34" spans="3:4" x14ac:dyDescent="0.3">
      <c r="C34" s="4" t="s">
        <v>843</v>
      </c>
      <c r="D34" s="4">
        <v>8</v>
      </c>
    </row>
    <row r="35" spans="3:4" x14ac:dyDescent="0.3">
      <c r="C35" s="2" t="s">
        <v>15</v>
      </c>
      <c r="D35" s="2">
        <v>8</v>
      </c>
    </row>
    <row r="36" spans="3:4" x14ac:dyDescent="0.3">
      <c r="C36" s="4" t="s">
        <v>208</v>
      </c>
      <c r="D36" s="4">
        <v>7</v>
      </c>
    </row>
    <row r="37" spans="3:4" x14ac:dyDescent="0.3">
      <c r="C37" s="2" t="s">
        <v>20</v>
      </c>
      <c r="D37" s="2">
        <v>7</v>
      </c>
    </row>
    <row r="38" spans="3:4" x14ac:dyDescent="0.3">
      <c r="C38" s="4" t="s">
        <v>35</v>
      </c>
      <c r="D38" s="4">
        <v>7</v>
      </c>
    </row>
    <row r="39" spans="3:4" x14ac:dyDescent="0.3">
      <c r="C39" s="2" t="s">
        <v>34</v>
      </c>
      <c r="D39" s="2">
        <v>6</v>
      </c>
    </row>
    <row r="40" spans="3:4" x14ac:dyDescent="0.3">
      <c r="C40" s="4" t="s">
        <v>350</v>
      </c>
      <c r="D40" s="4">
        <v>6</v>
      </c>
    </row>
    <row r="41" spans="3:4" x14ac:dyDescent="0.3">
      <c r="C41" s="2" t="s">
        <v>267</v>
      </c>
      <c r="D41" s="2">
        <v>6</v>
      </c>
    </row>
    <row r="42" spans="3:4" x14ac:dyDescent="0.3">
      <c r="C42" s="4" t="s">
        <v>726</v>
      </c>
      <c r="D42" s="4">
        <v>6</v>
      </c>
    </row>
    <row r="43" spans="3:4" x14ac:dyDescent="0.3">
      <c r="C43" s="2" t="s">
        <v>0</v>
      </c>
      <c r="D43" s="2">
        <v>6</v>
      </c>
    </row>
    <row r="44" spans="3:4" x14ac:dyDescent="0.3">
      <c r="C44" s="4" t="s">
        <v>720</v>
      </c>
      <c r="D44" s="4">
        <v>5</v>
      </c>
    </row>
    <row r="45" spans="3:4" x14ac:dyDescent="0.3">
      <c r="C45" s="2" t="s">
        <v>724</v>
      </c>
      <c r="D45" s="2">
        <v>5</v>
      </c>
    </row>
    <row r="46" spans="3:4" x14ac:dyDescent="0.3">
      <c r="C46" s="4" t="s">
        <v>855</v>
      </c>
      <c r="D46" s="4">
        <v>5</v>
      </c>
    </row>
    <row r="47" spans="3:4" x14ac:dyDescent="0.3">
      <c r="C47" s="2" t="s">
        <v>236</v>
      </c>
      <c r="D47" s="2">
        <v>5</v>
      </c>
    </row>
    <row r="48" spans="3:4" x14ac:dyDescent="0.3">
      <c r="C48" s="4" t="s">
        <v>800</v>
      </c>
      <c r="D48" s="4">
        <v>5</v>
      </c>
    </row>
    <row r="49" spans="3:4" x14ac:dyDescent="0.3">
      <c r="C49" s="2" t="s">
        <v>4</v>
      </c>
      <c r="D49" s="2">
        <v>5</v>
      </c>
    </row>
    <row r="50" spans="3:4" x14ac:dyDescent="0.3">
      <c r="C50" s="4" t="s">
        <v>764</v>
      </c>
      <c r="D50" s="4">
        <v>5</v>
      </c>
    </row>
    <row r="51" spans="3:4" x14ac:dyDescent="0.3">
      <c r="C51" s="2" t="s">
        <v>130</v>
      </c>
      <c r="D51" s="2">
        <v>5</v>
      </c>
    </row>
    <row r="52" spans="3:4" x14ac:dyDescent="0.3">
      <c r="C52" s="4" t="s">
        <v>387</v>
      </c>
      <c r="D52" s="4">
        <v>5</v>
      </c>
    </row>
    <row r="53" spans="3:4" x14ac:dyDescent="0.3">
      <c r="C53" s="2" t="s">
        <v>115</v>
      </c>
      <c r="D53" s="2">
        <v>5</v>
      </c>
    </row>
    <row r="54" spans="3:4" x14ac:dyDescent="0.3">
      <c r="C54" s="4" t="s">
        <v>488</v>
      </c>
      <c r="D54" s="4">
        <v>5</v>
      </c>
    </row>
    <row r="55" spans="3:4" x14ac:dyDescent="0.3">
      <c r="C55" s="2" t="s">
        <v>754</v>
      </c>
      <c r="D55" s="2">
        <v>5</v>
      </c>
    </row>
    <row r="56" spans="3:4" x14ac:dyDescent="0.3">
      <c r="C56" s="4" t="s">
        <v>901</v>
      </c>
      <c r="D56" s="4">
        <v>4</v>
      </c>
    </row>
    <row r="57" spans="3:4" x14ac:dyDescent="0.3">
      <c r="C57" s="2" t="s">
        <v>359</v>
      </c>
      <c r="D57" s="2">
        <v>4</v>
      </c>
    </row>
    <row r="58" spans="3:4" x14ac:dyDescent="0.3">
      <c r="C58" s="4" t="s">
        <v>10</v>
      </c>
      <c r="D58" s="4">
        <v>4</v>
      </c>
    </row>
    <row r="59" spans="3:4" x14ac:dyDescent="0.3">
      <c r="C59" s="2" t="s">
        <v>291</v>
      </c>
      <c r="D59" s="2">
        <v>4</v>
      </c>
    </row>
    <row r="60" spans="3:4" x14ac:dyDescent="0.3">
      <c r="C60" s="4" t="s">
        <v>786</v>
      </c>
      <c r="D60" s="4">
        <v>4</v>
      </c>
    </row>
    <row r="61" spans="3:4" x14ac:dyDescent="0.3">
      <c r="C61" s="2" t="s">
        <v>113</v>
      </c>
      <c r="D61" s="2">
        <v>4</v>
      </c>
    </row>
    <row r="62" spans="3:4" x14ac:dyDescent="0.3">
      <c r="C62" s="4" t="s">
        <v>766</v>
      </c>
      <c r="D62" s="4">
        <v>4</v>
      </c>
    </row>
    <row r="63" spans="3:4" x14ac:dyDescent="0.3">
      <c r="C63" s="2" t="s">
        <v>32</v>
      </c>
      <c r="D63" s="2">
        <v>4</v>
      </c>
    </row>
    <row r="64" spans="3:4" x14ac:dyDescent="0.3">
      <c r="C64" s="4" t="s">
        <v>414</v>
      </c>
      <c r="D64" s="4">
        <v>3</v>
      </c>
    </row>
    <row r="65" spans="3:4" x14ac:dyDescent="0.3">
      <c r="C65" s="2" t="s">
        <v>815</v>
      </c>
      <c r="D65" s="2">
        <v>3</v>
      </c>
    </row>
    <row r="66" spans="3:4" x14ac:dyDescent="0.3">
      <c r="C66" s="4" t="s">
        <v>365</v>
      </c>
      <c r="D66" s="4">
        <v>3</v>
      </c>
    </row>
    <row r="67" spans="3:4" x14ac:dyDescent="0.3">
      <c r="C67" s="2" t="s">
        <v>328</v>
      </c>
      <c r="D67" s="2">
        <v>3</v>
      </c>
    </row>
    <row r="68" spans="3:4" x14ac:dyDescent="0.3">
      <c r="C68" s="4" t="s">
        <v>400</v>
      </c>
      <c r="D68" s="4">
        <v>3</v>
      </c>
    </row>
    <row r="69" spans="3:4" x14ac:dyDescent="0.3">
      <c r="C69" s="2" t="s">
        <v>788</v>
      </c>
      <c r="D69" s="2">
        <v>3</v>
      </c>
    </row>
    <row r="70" spans="3:4" x14ac:dyDescent="0.3">
      <c r="C70" s="4" t="s">
        <v>160</v>
      </c>
      <c r="D70" s="4">
        <v>3</v>
      </c>
    </row>
    <row r="71" spans="3:4" x14ac:dyDescent="0.3">
      <c r="C71" s="2" t="s">
        <v>373</v>
      </c>
      <c r="D71" s="2">
        <v>3</v>
      </c>
    </row>
    <row r="72" spans="3:4" x14ac:dyDescent="0.3">
      <c r="C72" s="4" t="s">
        <v>51</v>
      </c>
      <c r="D72" s="4">
        <v>3</v>
      </c>
    </row>
    <row r="73" spans="3:4" x14ac:dyDescent="0.3">
      <c r="C73" s="2" t="s">
        <v>444</v>
      </c>
      <c r="D73" s="2">
        <v>3</v>
      </c>
    </row>
    <row r="74" spans="3:4" x14ac:dyDescent="0.3">
      <c r="C74" s="4" t="s">
        <v>16</v>
      </c>
      <c r="D74" s="4">
        <v>3</v>
      </c>
    </row>
    <row r="75" spans="3:4" x14ac:dyDescent="0.3">
      <c r="C75" s="2" t="s">
        <v>768</v>
      </c>
      <c r="D75" s="2">
        <v>3</v>
      </c>
    </row>
    <row r="76" spans="3:4" x14ac:dyDescent="0.3">
      <c r="C76" s="4" t="s">
        <v>275</v>
      </c>
      <c r="D76" s="4">
        <v>3</v>
      </c>
    </row>
    <row r="77" spans="3:4" x14ac:dyDescent="0.3">
      <c r="C77" s="2" t="s">
        <v>30</v>
      </c>
      <c r="D77" s="2">
        <v>2</v>
      </c>
    </row>
    <row r="78" spans="3:4" x14ac:dyDescent="0.3">
      <c r="C78" s="4" t="s">
        <v>526</v>
      </c>
      <c r="D78" s="4">
        <v>2</v>
      </c>
    </row>
    <row r="79" spans="3:4" x14ac:dyDescent="0.3">
      <c r="C79" s="2" t="s">
        <v>385</v>
      </c>
      <c r="D79" s="2">
        <v>2</v>
      </c>
    </row>
    <row r="80" spans="3:4" x14ac:dyDescent="0.3">
      <c r="C80" s="4" t="s">
        <v>244</v>
      </c>
      <c r="D80" s="4">
        <v>2</v>
      </c>
    </row>
    <row r="81" spans="3:4" x14ac:dyDescent="0.3">
      <c r="C81" s="2" t="s">
        <v>107</v>
      </c>
      <c r="D81" s="2">
        <v>2</v>
      </c>
    </row>
    <row r="82" spans="3:4" x14ac:dyDescent="0.3">
      <c r="C82" s="4" t="s">
        <v>984</v>
      </c>
      <c r="D82" s="4">
        <v>2</v>
      </c>
    </row>
    <row r="83" spans="3:4" x14ac:dyDescent="0.3">
      <c r="C83" s="2" t="s">
        <v>71</v>
      </c>
      <c r="D83" s="2">
        <v>2</v>
      </c>
    </row>
    <row r="84" spans="3:4" x14ac:dyDescent="0.3">
      <c r="C84" s="4" t="s">
        <v>792</v>
      </c>
      <c r="D84" s="4">
        <v>2</v>
      </c>
    </row>
    <row r="85" spans="3:4" x14ac:dyDescent="0.3">
      <c r="C85" s="2" t="s">
        <v>2</v>
      </c>
      <c r="D85" s="2">
        <v>2</v>
      </c>
    </row>
    <row r="86" spans="3:4" x14ac:dyDescent="0.3">
      <c r="C86" s="4" t="s">
        <v>140</v>
      </c>
      <c r="D86" s="4">
        <v>2</v>
      </c>
    </row>
    <row r="87" spans="3:4" x14ac:dyDescent="0.3">
      <c r="C87" s="2" t="s">
        <v>318</v>
      </c>
      <c r="D87" s="2">
        <v>2</v>
      </c>
    </row>
    <row r="88" spans="3:4" x14ac:dyDescent="0.3">
      <c r="C88" s="4" t="s">
        <v>7</v>
      </c>
      <c r="D88" s="4">
        <v>2</v>
      </c>
    </row>
    <row r="89" spans="3:4" x14ac:dyDescent="0.3">
      <c r="C89" s="2" t="s">
        <v>778</v>
      </c>
      <c r="D89" s="2">
        <v>2</v>
      </c>
    </row>
    <row r="90" spans="3:4" x14ac:dyDescent="0.3">
      <c r="C90" s="4" t="s">
        <v>428</v>
      </c>
      <c r="D90" s="4">
        <v>2</v>
      </c>
    </row>
    <row r="91" spans="3:4" x14ac:dyDescent="0.3">
      <c r="C91" s="2" t="s">
        <v>126</v>
      </c>
      <c r="D91" s="2">
        <v>2</v>
      </c>
    </row>
    <row r="92" spans="3:4" x14ac:dyDescent="0.3">
      <c r="C92" s="4" t="s">
        <v>180</v>
      </c>
      <c r="D92" s="4">
        <v>2</v>
      </c>
    </row>
    <row r="93" spans="3:4" x14ac:dyDescent="0.3">
      <c r="C93" s="2" t="s">
        <v>128</v>
      </c>
      <c r="D93" s="2">
        <v>2</v>
      </c>
    </row>
    <row r="94" spans="3:4" x14ac:dyDescent="0.3">
      <c r="C94" s="4" t="s">
        <v>750</v>
      </c>
      <c r="D94" s="4">
        <v>2</v>
      </c>
    </row>
    <row r="95" spans="3:4" x14ac:dyDescent="0.3">
      <c r="C95" s="2" t="s">
        <v>819</v>
      </c>
      <c r="D95" s="2">
        <v>2</v>
      </c>
    </row>
    <row r="96" spans="3:4" x14ac:dyDescent="0.3">
      <c r="C96" s="4" t="s">
        <v>784</v>
      </c>
      <c r="D96" s="4">
        <v>2</v>
      </c>
    </row>
    <row r="97" spans="3:4" x14ac:dyDescent="0.3">
      <c r="C97" s="2" t="s">
        <v>383</v>
      </c>
      <c r="D97" s="2">
        <v>2</v>
      </c>
    </row>
    <row r="98" spans="3:4" x14ac:dyDescent="0.3">
      <c r="C98" s="4" t="s">
        <v>273</v>
      </c>
      <c r="D98" s="4">
        <v>2</v>
      </c>
    </row>
    <row r="99" spans="3:4" x14ac:dyDescent="0.3">
      <c r="C99" s="2" t="s">
        <v>369</v>
      </c>
      <c r="D99" s="2">
        <v>2</v>
      </c>
    </row>
    <row r="100" spans="3:4" x14ac:dyDescent="0.3">
      <c r="C100" s="4" t="s">
        <v>57</v>
      </c>
      <c r="D100" s="4">
        <v>2</v>
      </c>
    </row>
    <row r="101" spans="3:4" x14ac:dyDescent="0.3">
      <c r="C101" s="2" t="s">
        <v>956</v>
      </c>
      <c r="D101" s="2">
        <v>2</v>
      </c>
    </row>
    <row r="102" spans="3:4" x14ac:dyDescent="0.3">
      <c r="C102" s="4" t="s">
        <v>760</v>
      </c>
      <c r="D102" s="4">
        <v>2</v>
      </c>
    </row>
    <row r="103" spans="3:4" x14ac:dyDescent="0.3">
      <c r="C103" s="2" t="s">
        <v>397</v>
      </c>
      <c r="D103" s="2">
        <v>2</v>
      </c>
    </row>
    <row r="104" spans="3:4" x14ac:dyDescent="0.3">
      <c r="C104" s="4" t="s">
        <v>322</v>
      </c>
      <c r="D104" s="4">
        <v>2</v>
      </c>
    </row>
    <row r="105" spans="3:4" x14ac:dyDescent="0.3">
      <c r="C105" s="2" t="s">
        <v>249</v>
      </c>
      <c r="D105" s="2">
        <v>2</v>
      </c>
    </row>
    <row r="106" spans="3:4" x14ac:dyDescent="0.3">
      <c r="C106" s="4" t="s">
        <v>798</v>
      </c>
      <c r="D106" s="4">
        <v>2</v>
      </c>
    </row>
    <row r="107" spans="3:4" x14ac:dyDescent="0.3">
      <c r="C107" s="2" t="s">
        <v>5</v>
      </c>
      <c r="D107" s="2">
        <v>2</v>
      </c>
    </row>
    <row r="108" spans="3:4" x14ac:dyDescent="0.3">
      <c r="C108" s="4" t="s">
        <v>486</v>
      </c>
      <c r="D108" s="4">
        <v>2</v>
      </c>
    </row>
    <row r="109" spans="3:4" x14ac:dyDescent="0.3">
      <c r="C109" s="2" t="s">
        <v>138</v>
      </c>
      <c r="D109" s="2">
        <v>2</v>
      </c>
    </row>
    <row r="110" spans="3:4" x14ac:dyDescent="0.3">
      <c r="C110" s="4" t="s">
        <v>650</v>
      </c>
      <c r="D110" s="4">
        <v>1</v>
      </c>
    </row>
    <row r="111" spans="3:4" x14ac:dyDescent="0.3">
      <c r="C111" s="2" t="s">
        <v>660</v>
      </c>
      <c r="D111" s="2">
        <v>1</v>
      </c>
    </row>
    <row r="112" spans="3:4" x14ac:dyDescent="0.3">
      <c r="C112" s="4" t="s">
        <v>59</v>
      </c>
      <c r="D112" s="4">
        <v>1</v>
      </c>
    </row>
    <row r="113" spans="3:4" x14ac:dyDescent="0.3">
      <c r="C113" s="2" t="s">
        <v>714</v>
      </c>
      <c r="D113" s="2">
        <v>1</v>
      </c>
    </row>
    <row r="114" spans="3:4" x14ac:dyDescent="0.3">
      <c r="C114" s="4" t="s">
        <v>69</v>
      </c>
      <c r="D114" s="4">
        <v>1</v>
      </c>
    </row>
    <row r="115" spans="3:4" x14ac:dyDescent="0.3">
      <c r="C115" s="2" t="s">
        <v>794</v>
      </c>
      <c r="D115" s="2">
        <v>1</v>
      </c>
    </row>
    <row r="116" spans="3:4" x14ac:dyDescent="0.3">
      <c r="C116" s="4" t="s">
        <v>77</v>
      </c>
      <c r="D116" s="4">
        <v>1</v>
      </c>
    </row>
    <row r="117" spans="3:4" x14ac:dyDescent="0.3">
      <c r="C117" s="2" t="s">
        <v>712</v>
      </c>
      <c r="D117" s="2">
        <v>1</v>
      </c>
    </row>
    <row r="118" spans="3:4" x14ac:dyDescent="0.3">
      <c r="C118" s="4" t="s">
        <v>47</v>
      </c>
      <c r="D118" s="4">
        <v>1</v>
      </c>
    </row>
    <row r="119" spans="3:4" x14ac:dyDescent="0.3">
      <c r="C119" s="2" t="s">
        <v>722</v>
      </c>
      <c r="D119" s="2">
        <v>1</v>
      </c>
    </row>
    <row r="120" spans="3:4" x14ac:dyDescent="0.3">
      <c r="C120" s="4" t="s">
        <v>103</v>
      </c>
      <c r="D120" s="4">
        <v>1</v>
      </c>
    </row>
    <row r="121" spans="3:4" x14ac:dyDescent="0.3">
      <c r="C121" s="2" t="s">
        <v>728</v>
      </c>
      <c r="D121" s="2">
        <v>1</v>
      </c>
    </row>
    <row r="122" spans="3:4" x14ac:dyDescent="0.3">
      <c r="C122" s="4" t="s">
        <v>186</v>
      </c>
      <c r="D122" s="4">
        <v>1</v>
      </c>
    </row>
    <row r="123" spans="3:4" x14ac:dyDescent="0.3">
      <c r="C123" s="2" t="s">
        <v>296</v>
      </c>
      <c r="D123" s="2">
        <v>1</v>
      </c>
    </row>
    <row r="124" spans="3:4" x14ac:dyDescent="0.3">
      <c r="C124" s="4" t="s">
        <v>348</v>
      </c>
      <c r="D124" s="4">
        <v>1</v>
      </c>
    </row>
    <row r="125" spans="3:4" x14ac:dyDescent="0.3">
      <c r="C125" s="2" t="s">
        <v>742</v>
      </c>
      <c r="D125" s="2">
        <v>1</v>
      </c>
    </row>
    <row r="126" spans="3:4" x14ac:dyDescent="0.3">
      <c r="C126" s="4" t="s">
        <v>261</v>
      </c>
      <c r="D126" s="4">
        <v>1</v>
      </c>
    </row>
    <row r="127" spans="3:4" x14ac:dyDescent="0.3">
      <c r="C127" s="2" t="s">
        <v>748</v>
      </c>
      <c r="D127" s="2">
        <v>1</v>
      </c>
    </row>
    <row r="128" spans="3:4" x14ac:dyDescent="0.3">
      <c r="C128" s="4" t="s">
        <v>263</v>
      </c>
      <c r="D128" s="4">
        <v>1</v>
      </c>
    </row>
    <row r="129" spans="3:4" x14ac:dyDescent="0.3">
      <c r="C129" s="2" t="s">
        <v>752</v>
      </c>
      <c r="D129" s="2">
        <v>1</v>
      </c>
    </row>
    <row r="130" spans="3:4" x14ac:dyDescent="0.3">
      <c r="C130" s="4" t="s">
        <v>190</v>
      </c>
      <c r="D130" s="4">
        <v>1</v>
      </c>
    </row>
    <row r="131" spans="3:4" x14ac:dyDescent="0.3">
      <c r="C131" s="2" t="s">
        <v>770</v>
      </c>
      <c r="D131" s="2">
        <v>1</v>
      </c>
    </row>
    <row r="132" spans="3:4" x14ac:dyDescent="0.3">
      <c r="C132" s="4" t="s">
        <v>202</v>
      </c>
      <c r="D132" s="4">
        <v>1</v>
      </c>
    </row>
    <row r="133" spans="3:4" x14ac:dyDescent="0.3">
      <c r="C133" s="2" t="s">
        <v>6</v>
      </c>
      <c r="D133" s="2">
        <v>1</v>
      </c>
    </row>
    <row r="134" spans="3:4" x14ac:dyDescent="0.3">
      <c r="C134" s="4" t="s">
        <v>410</v>
      </c>
      <c r="D134" s="4">
        <v>1</v>
      </c>
    </row>
    <row r="135" spans="3:4" x14ac:dyDescent="0.3">
      <c r="C135" s="2" t="s">
        <v>807</v>
      </c>
      <c r="D135" s="2">
        <v>1</v>
      </c>
    </row>
    <row r="136" spans="3:4" x14ac:dyDescent="0.3">
      <c r="C136" s="4" t="s">
        <v>424</v>
      </c>
      <c r="D136" s="4">
        <v>1</v>
      </c>
    </row>
    <row r="137" spans="3:4" x14ac:dyDescent="0.3">
      <c r="C137" s="2" t="s">
        <v>825</v>
      </c>
      <c r="D137" s="2">
        <v>1</v>
      </c>
    </row>
    <row r="138" spans="3:4" x14ac:dyDescent="0.3">
      <c r="C138" s="4" t="s">
        <v>470</v>
      </c>
      <c r="D138" s="4">
        <v>1</v>
      </c>
    </row>
    <row r="139" spans="3:4" x14ac:dyDescent="0.3">
      <c r="C139" s="2" t="s">
        <v>910</v>
      </c>
      <c r="D139" s="2">
        <v>1</v>
      </c>
    </row>
    <row r="140" spans="3:4" x14ac:dyDescent="0.3">
      <c r="C140" s="4" t="s">
        <v>914</v>
      </c>
      <c r="D140" s="4">
        <v>1</v>
      </c>
    </row>
    <row r="141" spans="3:4" x14ac:dyDescent="0.3">
      <c r="C141" s="2" t="s">
        <v>853</v>
      </c>
      <c r="D141" s="2">
        <v>1</v>
      </c>
    </row>
    <row r="142" spans="3:4" x14ac:dyDescent="0.3">
      <c r="C142" s="4" t="s">
        <v>312</v>
      </c>
      <c r="D142" s="4">
        <v>1</v>
      </c>
    </row>
    <row r="143" spans="3:4" x14ac:dyDescent="0.3">
      <c r="C143" s="2" t="s">
        <v>946</v>
      </c>
      <c r="D143" s="2">
        <v>1</v>
      </c>
    </row>
    <row r="144" spans="3:4" x14ac:dyDescent="0.3">
      <c r="C144" s="4" t="s">
        <v>91</v>
      </c>
      <c r="D144" s="4">
        <v>1</v>
      </c>
    </row>
    <row r="145" spans="3:4" x14ac:dyDescent="0.3">
      <c r="C145" s="2" t="s">
        <v>871</v>
      </c>
      <c r="D145" s="2">
        <v>1</v>
      </c>
    </row>
    <row r="146" spans="3:4" x14ac:dyDescent="0.3">
      <c r="C146" s="4" t="s">
        <v>188</v>
      </c>
      <c r="D146" s="4">
        <v>1</v>
      </c>
    </row>
    <row r="147" spans="3:4" x14ac:dyDescent="0.3">
      <c r="C147" s="2" t="s">
        <v>210</v>
      </c>
      <c r="D147" s="2">
        <v>1</v>
      </c>
    </row>
    <row r="148" spans="3:4" x14ac:dyDescent="0.3">
      <c r="C148" s="4" t="s">
        <v>63</v>
      </c>
      <c r="D148" s="4">
        <v>1</v>
      </c>
    </row>
    <row r="149" spans="3:4" x14ac:dyDescent="0.3">
      <c r="C149" s="2" t="s">
        <v>883</v>
      </c>
      <c r="D149" s="2">
        <v>1</v>
      </c>
    </row>
    <row r="150" spans="3:4" x14ac:dyDescent="0.3">
      <c r="C150" s="4" t="s">
        <v>379</v>
      </c>
      <c r="D150" s="4">
        <v>1</v>
      </c>
    </row>
    <row r="151" spans="3:4" x14ac:dyDescent="0.3">
      <c r="C151" s="2" t="s">
        <v>885</v>
      </c>
      <c r="D151" s="2">
        <v>1</v>
      </c>
    </row>
    <row r="152" spans="3:4" x14ac:dyDescent="0.3">
      <c r="C152" s="4" t="s">
        <v>420</v>
      </c>
      <c r="D152" s="4">
        <v>1</v>
      </c>
    </row>
    <row r="153" spans="3:4" x14ac:dyDescent="0.3">
      <c r="C153" s="2" t="s">
        <v>61</v>
      </c>
      <c r="D153" s="2">
        <v>1</v>
      </c>
    </row>
    <row r="154" spans="3:4" x14ac:dyDescent="0.3">
      <c r="C154" s="4" t="s">
        <v>922</v>
      </c>
      <c r="D154" s="4">
        <v>1</v>
      </c>
    </row>
    <row r="155" spans="3:4" x14ac:dyDescent="0.3">
      <c r="C155" s="2" t="s">
        <v>402</v>
      </c>
      <c r="D155" s="2">
        <v>1</v>
      </c>
    </row>
    <row r="156" spans="3:4" x14ac:dyDescent="0.3">
      <c r="C156" s="4" t="s">
        <v>80</v>
      </c>
      <c r="D156" s="4">
        <v>1</v>
      </c>
    </row>
    <row r="157" spans="3:4" x14ac:dyDescent="0.3">
      <c r="C157" s="2" t="s">
        <v>65</v>
      </c>
      <c r="D157" s="2">
        <v>1</v>
      </c>
    </row>
    <row r="158" spans="3:4" x14ac:dyDescent="0.3">
      <c r="C158" s="4" t="s">
        <v>240</v>
      </c>
      <c r="D158" s="4">
        <v>1</v>
      </c>
    </row>
    <row r="159" spans="3:4" x14ac:dyDescent="0.3">
      <c r="C159" s="2" t="s">
        <v>67</v>
      </c>
      <c r="D159" s="2">
        <v>1</v>
      </c>
    </row>
    <row r="160" spans="3:4" x14ac:dyDescent="0.3">
      <c r="C160" s="4" t="s">
        <v>464</v>
      </c>
      <c r="D160" s="4">
        <v>1</v>
      </c>
    </row>
    <row r="161" spans="3:4" x14ac:dyDescent="0.3">
      <c r="C161" s="2" t="s">
        <v>73</v>
      </c>
      <c r="D161" s="2">
        <v>1</v>
      </c>
    </row>
    <row r="162" spans="3:4" x14ac:dyDescent="0.3">
      <c r="C162" s="4" t="s">
        <v>927</v>
      </c>
      <c r="D162" s="4">
        <v>1</v>
      </c>
    </row>
    <row r="163" spans="3:4" x14ac:dyDescent="0.3">
      <c r="C163" s="2" t="s">
        <v>875</v>
      </c>
      <c r="D163" s="2">
        <v>1</v>
      </c>
    </row>
    <row r="164" spans="3:4" x14ac:dyDescent="0.3">
      <c r="C164" s="4" t="s">
        <v>304</v>
      </c>
      <c r="D164" s="4">
        <v>1</v>
      </c>
    </row>
    <row r="165" spans="3:4" x14ac:dyDescent="0.3">
      <c r="C165" s="2" t="s">
        <v>887</v>
      </c>
      <c r="D165" s="2">
        <v>1</v>
      </c>
    </row>
    <row r="166" spans="3:4" x14ac:dyDescent="0.3">
      <c r="C166" s="4" t="s">
        <v>182</v>
      </c>
      <c r="D166" s="4">
        <v>1</v>
      </c>
    </row>
    <row r="167" spans="3:4" x14ac:dyDescent="0.3">
      <c r="C167" s="2" t="s">
        <v>966</v>
      </c>
      <c r="D167" s="2">
        <v>1</v>
      </c>
    </row>
    <row r="168" spans="3:4" x14ac:dyDescent="0.3">
      <c r="C168" s="4" t="s">
        <v>426</v>
      </c>
      <c r="D168" s="4">
        <v>1</v>
      </c>
    </row>
    <row r="169" spans="3:4" x14ac:dyDescent="0.3">
      <c r="C169" s="2" t="s">
        <v>976</v>
      </c>
      <c r="D169" s="2">
        <v>1</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1A9F2-E738-4404-B490-3ACD507638B4}">
  <dimension ref="A1:C10"/>
  <sheetViews>
    <sheetView workbookViewId="0"/>
  </sheetViews>
  <sheetFormatPr defaultRowHeight="14.4" x14ac:dyDescent="0.3"/>
  <cols>
    <col min="1" max="1" width="11.109375" customWidth="1"/>
    <col min="2" max="2" width="49.21875" customWidth="1"/>
  </cols>
  <sheetData>
    <row r="1" spans="1:3" ht="15" thickBot="1" x14ac:dyDescent="0.35">
      <c r="A1" t="s">
        <v>1023</v>
      </c>
      <c r="B1" t="s">
        <v>1044</v>
      </c>
      <c r="C1" t="s">
        <v>1045</v>
      </c>
    </row>
    <row r="2" spans="1:3" ht="15.6" thickTop="1" thickBot="1" x14ac:dyDescent="0.35">
      <c r="A2" s="25" t="s">
        <v>23</v>
      </c>
      <c r="B2" s="26" t="s">
        <v>85</v>
      </c>
      <c r="C2" t="s">
        <v>1046</v>
      </c>
    </row>
    <row r="3" spans="1:3" ht="15" thickBot="1" x14ac:dyDescent="0.35">
      <c r="A3" s="27" t="s">
        <v>111</v>
      </c>
      <c r="B3" s="28" t="s">
        <v>112</v>
      </c>
      <c r="C3" t="s">
        <v>1046</v>
      </c>
    </row>
    <row r="4" spans="1:3" ht="15" thickBot="1" x14ac:dyDescent="0.35">
      <c r="A4" s="27" t="s">
        <v>271</v>
      </c>
      <c r="B4" s="28" t="s">
        <v>272</v>
      </c>
      <c r="C4" t="s">
        <v>1046</v>
      </c>
    </row>
    <row r="5" spans="1:3" ht="15" thickBot="1" x14ac:dyDescent="0.35">
      <c r="A5" s="27" t="s">
        <v>0</v>
      </c>
      <c r="B5" s="28" t="s">
        <v>845</v>
      </c>
      <c r="C5" t="s">
        <v>1046</v>
      </c>
    </row>
    <row r="6" spans="1:3" ht="15" thickBot="1" x14ac:dyDescent="0.35">
      <c r="A6" s="27" t="s">
        <v>4</v>
      </c>
      <c r="B6" s="28" t="s">
        <v>352</v>
      </c>
      <c r="C6" t="s">
        <v>1046</v>
      </c>
    </row>
    <row r="7" spans="1:3" ht="15" thickBot="1" x14ac:dyDescent="0.35">
      <c r="A7" s="27" t="s">
        <v>768</v>
      </c>
      <c r="B7" s="28" t="s">
        <v>769</v>
      </c>
      <c r="C7" t="s">
        <v>1046</v>
      </c>
    </row>
    <row r="8" spans="1:3" ht="15" thickBot="1" x14ac:dyDescent="0.35">
      <c r="A8" s="27" t="s">
        <v>2</v>
      </c>
      <c r="B8" s="28" t="s">
        <v>894</v>
      </c>
      <c r="C8" t="s">
        <v>1046</v>
      </c>
    </row>
    <row r="9" spans="1:3" ht="15" thickBot="1" x14ac:dyDescent="0.35">
      <c r="A9" s="27" t="s">
        <v>17</v>
      </c>
      <c r="B9" s="28" t="s">
        <v>903</v>
      </c>
      <c r="C9" t="s">
        <v>1046</v>
      </c>
    </row>
    <row r="10" spans="1:3" ht="15" thickBot="1" x14ac:dyDescent="0.35">
      <c r="A10" s="29" t="s">
        <v>67</v>
      </c>
      <c r="B10" s="30" t="s">
        <v>68</v>
      </c>
      <c r="C10" t="s">
        <v>1046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12</vt:i4>
      </vt:variant>
    </vt:vector>
  </HeadingPairs>
  <TitlesOfParts>
    <vt:vector size="12" baseType="lpstr">
      <vt:lpstr>Synthesis</vt:lpstr>
      <vt:lpstr>ReadMe</vt:lpstr>
      <vt:lpstr>Synonyms</vt:lpstr>
      <vt:lpstr>OFR_universe_cid_03042022</vt:lpstr>
      <vt:lpstr>SUMMARY</vt:lpstr>
      <vt:lpstr>CDR</vt:lpstr>
      <vt:lpstr>HPCDS</vt:lpstr>
      <vt:lpstr>Lit Cites</vt:lpstr>
      <vt:lpstr>TRI</vt:lpstr>
      <vt:lpstr>Patents</vt:lpstr>
      <vt:lpstr>OFR Regulations</vt:lpstr>
      <vt:lpstr>Reg List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Market Research Data Synthesis</dc:title>
  <dc:creator/>
  <cp:lastModifiedBy/>
  <dcterms:created xsi:type="dcterms:W3CDTF">2022-09-14T13:40:12Z</dcterms:created>
  <dcterms:modified xsi:type="dcterms:W3CDTF">2022-12-22T16:51:12Z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